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ládková\Desktop\"/>
    </mc:Choice>
  </mc:AlternateContent>
  <bookViews>
    <workbookView xWindow="0" yWindow="0" windowWidth="0" windowHeight="0"/>
  </bookViews>
  <sheets>
    <sheet name="Rekapitulace stavby" sheetId="1" r:id="rId1"/>
    <sheet name="01 - SO 01 Běžecká dráha ..." sheetId="2" r:id="rId2"/>
    <sheet name="02 - SO 02 Víceúčelové hř..." sheetId="3" r:id="rId3"/>
    <sheet name="03 - SO 03 Šatny" sheetId="4" r:id="rId4"/>
    <sheet name="04 - SO 04 Herní plocha" sheetId="5" r:id="rId5"/>
    <sheet name="05 - SO 05 Zpevněné plochy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SO 01 Běžecká dráha ...'!$C$134:$K$532</definedName>
    <definedName name="_xlnm.Print_Area" localSheetId="1">'01 - SO 01 Běžecká dráha ...'!$C$4:$J$76,'01 - SO 01 Běžecká dráha ...'!$C$82:$J$116,'01 - SO 01 Běžecká dráha ...'!$C$122:$J$532</definedName>
    <definedName name="_xlnm.Print_Titles" localSheetId="1">'01 - SO 01 Běžecká dráha ...'!$134:$134</definedName>
    <definedName name="_xlnm._FilterDatabase" localSheetId="2" hidden="1">'02 - SO 02 Víceúčelové hř...'!$C$124:$K$345</definedName>
    <definedName name="_xlnm.Print_Area" localSheetId="2">'02 - SO 02 Víceúčelové hř...'!$C$4:$J$76,'02 - SO 02 Víceúčelové hř...'!$C$82:$J$106,'02 - SO 02 Víceúčelové hř...'!$C$112:$J$345</definedName>
    <definedName name="_xlnm.Print_Titles" localSheetId="2">'02 - SO 02 Víceúčelové hř...'!$124:$124</definedName>
    <definedName name="_xlnm._FilterDatabase" localSheetId="3" hidden="1">'03 - SO 03 Šatny'!$C$141:$K$661</definedName>
    <definedName name="_xlnm.Print_Area" localSheetId="3">'03 - SO 03 Šatny'!$C$4:$J$76,'03 - SO 03 Šatny'!$C$82:$J$123,'03 - SO 03 Šatny'!$C$129:$J$661</definedName>
    <definedName name="_xlnm.Print_Titles" localSheetId="3">'03 - SO 03 Šatny'!$141:$141</definedName>
    <definedName name="_xlnm._FilterDatabase" localSheetId="4" hidden="1">'04 - SO 04 Herní plocha'!$C$120:$K$166</definedName>
    <definedName name="_xlnm.Print_Area" localSheetId="4">'04 - SO 04 Herní plocha'!$C$4:$J$76,'04 - SO 04 Herní plocha'!$C$82:$J$102,'04 - SO 04 Herní plocha'!$C$108:$J$166</definedName>
    <definedName name="_xlnm.Print_Titles" localSheetId="4">'04 - SO 04 Herní plocha'!$120:$120</definedName>
    <definedName name="_xlnm._FilterDatabase" localSheetId="5" hidden="1">'05 - SO 05 Zpevněné plochy'!$C$120:$K$192</definedName>
    <definedName name="_xlnm.Print_Area" localSheetId="5">'05 - SO 05 Zpevněné plochy'!$C$4:$J$76,'05 - SO 05 Zpevněné plochy'!$C$82:$J$102,'05 - SO 05 Zpevněné plochy'!$C$108:$J$192</definedName>
    <definedName name="_xlnm.Print_Titles" localSheetId="5">'05 - SO 05 Zpevněné plochy'!$120:$120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37"/>
  <c r="BH137"/>
  <c r="BG137"/>
  <c r="BF137"/>
  <c r="T137"/>
  <c r="R137"/>
  <c r="P137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5" r="J37"/>
  <c r="J36"/>
  <c i="1" r="AY98"/>
  <c i="5" r="J35"/>
  <c i="1" r="AX98"/>
  <c i="5"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89"/>
  <c r="E7"/>
  <c r="E111"/>
  <c i="4" r="J37"/>
  <c r="J36"/>
  <c i="1" r="AY97"/>
  <c i="4" r="J35"/>
  <c i="1" r="AX97"/>
  <c i="4" r="BI661"/>
  <c r="BH661"/>
  <c r="BG661"/>
  <c r="BF661"/>
  <c r="T661"/>
  <c r="T660"/>
  <c r="T659"/>
  <c r="R661"/>
  <c r="R660"/>
  <c r="R659"/>
  <c r="P661"/>
  <c r="P660"/>
  <c r="P659"/>
  <c r="BI658"/>
  <c r="BH658"/>
  <c r="BG658"/>
  <c r="BF658"/>
  <c r="T658"/>
  <c r="R658"/>
  <c r="P658"/>
  <c r="BI656"/>
  <c r="BH656"/>
  <c r="BG656"/>
  <c r="BF656"/>
  <c r="T656"/>
  <c r="R656"/>
  <c r="P656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23"/>
  <c r="BH623"/>
  <c r="BG623"/>
  <c r="BF623"/>
  <c r="T623"/>
  <c r="R623"/>
  <c r="P62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2"/>
  <c r="BH602"/>
  <c r="BG602"/>
  <c r="BF602"/>
  <c r="T602"/>
  <c r="R602"/>
  <c r="P602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4"/>
  <c r="BH594"/>
  <c r="BG594"/>
  <c r="BF594"/>
  <c r="T594"/>
  <c r="R594"/>
  <c r="P594"/>
  <c r="BI592"/>
  <c r="BH592"/>
  <c r="BG592"/>
  <c r="BF592"/>
  <c r="T592"/>
  <c r="R592"/>
  <c r="P592"/>
  <c r="BI589"/>
  <c r="BH589"/>
  <c r="BG589"/>
  <c r="BF589"/>
  <c r="T589"/>
  <c r="R589"/>
  <c r="P589"/>
  <c r="BI584"/>
  <c r="BH584"/>
  <c r="BG584"/>
  <c r="BF584"/>
  <c r="T584"/>
  <c r="R584"/>
  <c r="P584"/>
  <c r="BI583"/>
  <c r="BH583"/>
  <c r="BG583"/>
  <c r="BF583"/>
  <c r="T583"/>
  <c r="R583"/>
  <c r="P583"/>
  <c r="BI579"/>
  <c r="BH579"/>
  <c r="BG579"/>
  <c r="BF579"/>
  <c r="T579"/>
  <c r="R579"/>
  <c r="P579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0"/>
  <c r="BH570"/>
  <c r="BG570"/>
  <c r="BF570"/>
  <c r="T570"/>
  <c r="R570"/>
  <c r="P570"/>
  <c r="BI569"/>
  <c r="BH569"/>
  <c r="BG569"/>
  <c r="BF569"/>
  <c r="T569"/>
  <c r="R569"/>
  <c r="P569"/>
  <c r="BI567"/>
  <c r="BH567"/>
  <c r="BG567"/>
  <c r="BF567"/>
  <c r="T567"/>
  <c r="R567"/>
  <c r="P567"/>
  <c r="BI566"/>
  <c r="BH566"/>
  <c r="BG566"/>
  <c r="BF566"/>
  <c r="T566"/>
  <c r="R566"/>
  <c r="P566"/>
  <c r="BI561"/>
  <c r="BH561"/>
  <c r="BG561"/>
  <c r="BF561"/>
  <c r="T561"/>
  <c r="R561"/>
  <c r="P561"/>
  <c r="BI559"/>
  <c r="BH559"/>
  <c r="BG559"/>
  <c r="BF559"/>
  <c r="T559"/>
  <c r="R559"/>
  <c r="P559"/>
  <c r="BI558"/>
  <c r="BH558"/>
  <c r="BG558"/>
  <c r="BF558"/>
  <c r="T558"/>
  <c r="R558"/>
  <c r="P558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T528"/>
  <c r="R529"/>
  <c r="R528"/>
  <c r="P529"/>
  <c r="P528"/>
  <c r="BI527"/>
  <c r="BH527"/>
  <c r="BG527"/>
  <c r="BF527"/>
  <c r="T527"/>
  <c r="T526"/>
  <c r="R527"/>
  <c r="R526"/>
  <c r="P527"/>
  <c r="P526"/>
  <c r="BI525"/>
  <c r="BH525"/>
  <c r="BG525"/>
  <c r="BF525"/>
  <c r="T525"/>
  <c r="T524"/>
  <c r="R525"/>
  <c r="R524"/>
  <c r="P525"/>
  <c r="P524"/>
  <c r="BI523"/>
  <c r="BH523"/>
  <c r="BG523"/>
  <c r="BF523"/>
  <c r="T523"/>
  <c r="T522"/>
  <c r="R523"/>
  <c r="R522"/>
  <c r="P523"/>
  <c r="P522"/>
  <c r="BI521"/>
  <c r="BH521"/>
  <c r="BG521"/>
  <c r="BF521"/>
  <c r="T521"/>
  <c r="R521"/>
  <c r="P521"/>
  <c r="BI519"/>
  <c r="BH519"/>
  <c r="BG519"/>
  <c r="BF519"/>
  <c r="T519"/>
  <c r="R519"/>
  <c r="P519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4"/>
  <c r="BH494"/>
  <c r="BG494"/>
  <c r="BF494"/>
  <c r="T494"/>
  <c r="R494"/>
  <c r="P494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6"/>
  <c r="BH486"/>
  <c r="BG486"/>
  <c r="BF486"/>
  <c r="T486"/>
  <c r="R486"/>
  <c r="P486"/>
  <c r="BI482"/>
  <c r="BH482"/>
  <c r="BG482"/>
  <c r="BF482"/>
  <c r="T482"/>
  <c r="R482"/>
  <c r="P482"/>
  <c r="BI481"/>
  <c r="BH481"/>
  <c r="BG481"/>
  <c r="BF481"/>
  <c r="T481"/>
  <c r="R481"/>
  <c r="P481"/>
  <c r="BI479"/>
  <c r="BH479"/>
  <c r="BG479"/>
  <c r="BF479"/>
  <c r="T479"/>
  <c r="R479"/>
  <c r="P479"/>
  <c r="BI475"/>
  <c r="BH475"/>
  <c r="BG475"/>
  <c r="BF475"/>
  <c r="T475"/>
  <c r="R475"/>
  <c r="P475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5"/>
  <c r="BH455"/>
  <c r="BG455"/>
  <c r="BF455"/>
  <c r="T455"/>
  <c r="R455"/>
  <c r="P455"/>
  <c r="BI451"/>
  <c r="BH451"/>
  <c r="BG451"/>
  <c r="BF451"/>
  <c r="T451"/>
  <c r="R451"/>
  <c r="P451"/>
  <c r="BI445"/>
  <c r="BH445"/>
  <c r="BG445"/>
  <c r="BF445"/>
  <c r="T445"/>
  <c r="R445"/>
  <c r="P445"/>
  <c r="BI443"/>
  <c r="BH443"/>
  <c r="BG443"/>
  <c r="BF443"/>
  <c r="T443"/>
  <c r="R443"/>
  <c r="P443"/>
  <c r="BI439"/>
  <c r="BH439"/>
  <c r="BG439"/>
  <c r="BF439"/>
  <c r="T439"/>
  <c r="R439"/>
  <c r="P439"/>
  <c r="BI433"/>
  <c r="BH433"/>
  <c r="BG433"/>
  <c r="BF433"/>
  <c r="T433"/>
  <c r="R433"/>
  <c r="P433"/>
  <c r="BI429"/>
  <c r="BH429"/>
  <c r="BG429"/>
  <c r="BF429"/>
  <c r="T429"/>
  <c r="R429"/>
  <c r="P429"/>
  <c r="BI426"/>
  <c r="BH426"/>
  <c r="BG426"/>
  <c r="BF426"/>
  <c r="T426"/>
  <c r="T425"/>
  <c r="R426"/>
  <c r="R425"/>
  <c r="P426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9"/>
  <c r="BH399"/>
  <c r="BG399"/>
  <c r="BF399"/>
  <c r="T399"/>
  <c r="R399"/>
  <c r="P399"/>
  <c r="BI392"/>
  <c r="BH392"/>
  <c r="BG392"/>
  <c r="BF392"/>
  <c r="T392"/>
  <c r="R392"/>
  <c r="P392"/>
  <c r="BI387"/>
  <c r="BH387"/>
  <c r="BG387"/>
  <c r="BF387"/>
  <c r="T387"/>
  <c r="R387"/>
  <c r="P387"/>
  <c r="BI380"/>
  <c r="BH380"/>
  <c r="BG380"/>
  <c r="BF380"/>
  <c r="T380"/>
  <c r="R380"/>
  <c r="P380"/>
  <c r="BI368"/>
  <c r="BH368"/>
  <c r="BG368"/>
  <c r="BF368"/>
  <c r="T368"/>
  <c r="R368"/>
  <c r="P368"/>
  <c r="BI350"/>
  <c r="BH350"/>
  <c r="BG350"/>
  <c r="BF350"/>
  <c r="T350"/>
  <c r="R350"/>
  <c r="P350"/>
  <c r="BI332"/>
  <c r="BH332"/>
  <c r="BG332"/>
  <c r="BF332"/>
  <c r="T332"/>
  <c r="R332"/>
  <c r="P332"/>
  <c r="BI326"/>
  <c r="BH326"/>
  <c r="BG326"/>
  <c r="BF326"/>
  <c r="T326"/>
  <c r="R326"/>
  <c r="P326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3"/>
  <c r="BH313"/>
  <c r="BG313"/>
  <c r="BF313"/>
  <c r="T313"/>
  <c r="R313"/>
  <c r="P313"/>
  <c r="BI305"/>
  <c r="BH305"/>
  <c r="BG305"/>
  <c r="BF305"/>
  <c r="T305"/>
  <c r="R305"/>
  <c r="P305"/>
  <c r="BI297"/>
  <c r="BH297"/>
  <c r="BG297"/>
  <c r="BF297"/>
  <c r="T297"/>
  <c r="R297"/>
  <c r="P297"/>
  <c r="BI289"/>
  <c r="BH289"/>
  <c r="BG289"/>
  <c r="BF289"/>
  <c r="T289"/>
  <c r="R289"/>
  <c r="P289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2"/>
  <c r="BH232"/>
  <c r="BG232"/>
  <c r="BF232"/>
  <c r="T232"/>
  <c r="R232"/>
  <c r="P232"/>
  <c r="BI222"/>
  <c r="BH222"/>
  <c r="BG222"/>
  <c r="BF222"/>
  <c r="T222"/>
  <c r="R222"/>
  <c r="P222"/>
  <c r="BI211"/>
  <c r="BH211"/>
  <c r="BG211"/>
  <c r="BF211"/>
  <c r="T211"/>
  <c r="R211"/>
  <c r="P211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87"/>
  <c r="BH187"/>
  <c r="BG187"/>
  <c r="BF187"/>
  <c r="T187"/>
  <c r="R187"/>
  <c r="P187"/>
  <c r="BI182"/>
  <c r="BH182"/>
  <c r="BG182"/>
  <c r="BF182"/>
  <c r="T182"/>
  <c r="R182"/>
  <c r="P182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J138"/>
  <c r="F138"/>
  <c r="F136"/>
  <c r="E134"/>
  <c r="J91"/>
  <c r="F91"/>
  <c r="F89"/>
  <c r="E87"/>
  <c r="J24"/>
  <c r="E24"/>
  <c r="J92"/>
  <c r="J23"/>
  <c r="J18"/>
  <c r="E18"/>
  <c r="F139"/>
  <c r="J17"/>
  <c r="J12"/>
  <c r="J89"/>
  <c r="E7"/>
  <c r="E85"/>
  <c i="3" r="J37"/>
  <c r="J36"/>
  <c i="1" r="AY96"/>
  <c i="3" r="J35"/>
  <c i="1" r="AX96"/>
  <c i="3"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T326"/>
  <c r="R327"/>
  <c r="R326"/>
  <c r="P327"/>
  <c r="P326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5"/>
  <c r="BH295"/>
  <c r="BG295"/>
  <c r="BF295"/>
  <c r="T295"/>
  <c r="R295"/>
  <c r="P295"/>
  <c r="BI292"/>
  <c r="BH292"/>
  <c r="BG292"/>
  <c r="BF292"/>
  <c r="T292"/>
  <c r="T291"/>
  <c r="R292"/>
  <c r="R291"/>
  <c r="P292"/>
  <c r="P291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0"/>
  <c r="BH280"/>
  <c r="BG280"/>
  <c r="BF280"/>
  <c r="T280"/>
  <c r="R280"/>
  <c r="P280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3"/>
  <c r="BH253"/>
  <c r="BG253"/>
  <c r="BF253"/>
  <c r="T253"/>
  <c r="R253"/>
  <c r="P253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31"/>
  <c r="BH231"/>
  <c r="BG231"/>
  <c r="BF231"/>
  <c r="T231"/>
  <c r="R231"/>
  <c r="P231"/>
  <c r="BI230"/>
  <c r="BH230"/>
  <c r="BG230"/>
  <c r="BF230"/>
  <c r="T230"/>
  <c r="R230"/>
  <c r="P230"/>
  <c r="BI221"/>
  <c r="BH221"/>
  <c r="BG221"/>
  <c r="BF221"/>
  <c r="T221"/>
  <c r="R221"/>
  <c r="P221"/>
  <c r="BI213"/>
  <c r="BH213"/>
  <c r="BG213"/>
  <c r="BF213"/>
  <c r="T213"/>
  <c r="R213"/>
  <c r="P213"/>
  <c r="BI204"/>
  <c r="BH204"/>
  <c r="BG204"/>
  <c r="BF204"/>
  <c r="T204"/>
  <c r="R204"/>
  <c r="P204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119"/>
  <c r="E7"/>
  <c r="E85"/>
  <c i="2" r="J37"/>
  <c r="J36"/>
  <c i="1" r="AY95"/>
  <c i="2" r="J35"/>
  <c i="1" r="AX95"/>
  <c i="2" r="BI532"/>
  <c r="BH532"/>
  <c r="BG532"/>
  <c r="BF532"/>
  <c r="T532"/>
  <c r="T531"/>
  <c r="R532"/>
  <c r="R531"/>
  <c r="P532"/>
  <c r="P531"/>
  <c r="BI530"/>
  <c r="BH530"/>
  <c r="BG530"/>
  <c r="BF530"/>
  <c r="T530"/>
  <c r="T529"/>
  <c r="R530"/>
  <c r="R529"/>
  <c r="P530"/>
  <c r="P529"/>
  <c r="BI528"/>
  <c r="BH528"/>
  <c r="BG528"/>
  <c r="BF528"/>
  <c r="T528"/>
  <c r="T527"/>
  <c r="R528"/>
  <c r="R527"/>
  <c r="P528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19"/>
  <c r="BH519"/>
  <c r="BG519"/>
  <c r="BF519"/>
  <c r="T519"/>
  <c r="R519"/>
  <c r="P519"/>
  <c r="BI514"/>
  <c r="BH514"/>
  <c r="BG514"/>
  <c r="BF514"/>
  <c r="T514"/>
  <c r="R514"/>
  <c r="P514"/>
  <c r="BI509"/>
  <c r="BH509"/>
  <c r="BG509"/>
  <c r="BF509"/>
  <c r="T509"/>
  <c r="R509"/>
  <c r="P509"/>
  <c r="BI507"/>
  <c r="BH507"/>
  <c r="BG507"/>
  <c r="BF507"/>
  <c r="T507"/>
  <c r="R507"/>
  <c r="P507"/>
  <c r="BI503"/>
  <c r="BH503"/>
  <c r="BG503"/>
  <c r="BF503"/>
  <c r="T503"/>
  <c r="R503"/>
  <c r="P503"/>
  <c r="BI501"/>
  <c r="BH501"/>
  <c r="BG501"/>
  <c r="BF501"/>
  <c r="T501"/>
  <c r="T500"/>
  <c r="R501"/>
  <c r="R500"/>
  <c r="P501"/>
  <c r="P500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T492"/>
  <c r="R493"/>
  <c r="R492"/>
  <c r="P493"/>
  <c r="P492"/>
  <c r="BI490"/>
  <c r="BH490"/>
  <c r="BG490"/>
  <c r="BF490"/>
  <c r="T490"/>
  <c r="R490"/>
  <c r="P490"/>
  <c r="BI488"/>
  <c r="BH488"/>
  <c r="BG488"/>
  <c r="BF488"/>
  <c r="T488"/>
  <c r="R488"/>
  <c r="P488"/>
  <c r="BI487"/>
  <c r="BH487"/>
  <c r="BG487"/>
  <c r="BF487"/>
  <c r="T487"/>
  <c r="R487"/>
  <c r="P487"/>
  <c r="BI485"/>
  <c r="BH485"/>
  <c r="BG485"/>
  <c r="BF485"/>
  <c r="T485"/>
  <c r="R485"/>
  <c r="P485"/>
  <c r="BI484"/>
  <c r="BH484"/>
  <c r="BG484"/>
  <c r="BF484"/>
  <c r="T484"/>
  <c r="R484"/>
  <c r="P484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1"/>
  <c r="BH421"/>
  <c r="BG421"/>
  <c r="BF421"/>
  <c r="T421"/>
  <c r="R421"/>
  <c r="P421"/>
  <c r="BI417"/>
  <c r="BH417"/>
  <c r="BG417"/>
  <c r="BF417"/>
  <c r="T417"/>
  <c r="R417"/>
  <c r="P417"/>
  <c r="BI415"/>
  <c r="BH415"/>
  <c r="BG415"/>
  <c r="BF415"/>
  <c r="T415"/>
  <c r="R415"/>
  <c r="P415"/>
  <c r="BI411"/>
  <c r="BH411"/>
  <c r="BG411"/>
  <c r="BF411"/>
  <c r="T411"/>
  <c r="R411"/>
  <c r="P411"/>
  <c r="BI406"/>
  <c r="BH406"/>
  <c r="BG406"/>
  <c r="BF406"/>
  <c r="T406"/>
  <c r="T405"/>
  <c r="R406"/>
  <c r="R405"/>
  <c r="P406"/>
  <c r="P405"/>
  <c r="BI393"/>
  <c r="BH393"/>
  <c r="BG393"/>
  <c r="BF393"/>
  <c r="T393"/>
  <c r="R393"/>
  <c r="P393"/>
  <c r="BI392"/>
  <c r="BH392"/>
  <c r="BG392"/>
  <c r="BF392"/>
  <c r="T392"/>
  <c r="R392"/>
  <c r="P392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0"/>
  <c r="BH380"/>
  <c r="BG380"/>
  <c r="BF380"/>
  <c r="T380"/>
  <c r="R380"/>
  <c r="P380"/>
  <c r="BI378"/>
  <c r="BH378"/>
  <c r="BG378"/>
  <c r="BF378"/>
  <c r="T378"/>
  <c r="R378"/>
  <c r="P378"/>
  <c r="BI361"/>
  <c r="BH361"/>
  <c r="BG361"/>
  <c r="BF361"/>
  <c r="T361"/>
  <c r="R361"/>
  <c r="P361"/>
  <c r="BI344"/>
  <c r="BH344"/>
  <c r="BG344"/>
  <c r="BF344"/>
  <c r="T344"/>
  <c r="R344"/>
  <c r="P344"/>
  <c r="BI341"/>
  <c r="BH341"/>
  <c r="BG341"/>
  <c r="BF341"/>
  <c r="T341"/>
  <c r="R341"/>
  <c r="P341"/>
  <c r="BI326"/>
  <c r="BH326"/>
  <c r="BG326"/>
  <c r="BF326"/>
  <c r="T326"/>
  <c r="R326"/>
  <c r="P326"/>
  <c r="BI321"/>
  <c r="BH321"/>
  <c r="BG321"/>
  <c r="BF321"/>
  <c r="T321"/>
  <c r="T320"/>
  <c r="R321"/>
  <c r="R320"/>
  <c r="P321"/>
  <c r="P320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298"/>
  <c r="BH298"/>
  <c r="BG298"/>
  <c r="BF298"/>
  <c r="T298"/>
  <c r="R298"/>
  <c r="P298"/>
  <c r="BI297"/>
  <c r="BH297"/>
  <c r="BG297"/>
  <c r="BF297"/>
  <c r="T297"/>
  <c r="R297"/>
  <c r="P297"/>
  <c r="BI292"/>
  <c r="BH292"/>
  <c r="BG292"/>
  <c r="BF292"/>
  <c r="T292"/>
  <c r="R292"/>
  <c r="P292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68"/>
  <c r="BH268"/>
  <c r="BG268"/>
  <c r="BF268"/>
  <c r="T268"/>
  <c r="R268"/>
  <c r="P268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00"/>
  <c r="BH200"/>
  <c r="BG200"/>
  <c r="BF200"/>
  <c r="T200"/>
  <c r="R200"/>
  <c r="P200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64"/>
  <c r="BH164"/>
  <c r="BG164"/>
  <c r="BF164"/>
  <c r="T164"/>
  <c r="R164"/>
  <c r="P164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39"/>
  <c r="BH139"/>
  <c r="BG139"/>
  <c r="BF139"/>
  <c r="T139"/>
  <c r="R139"/>
  <c r="P139"/>
  <c r="BI138"/>
  <c r="BH138"/>
  <c r="BG138"/>
  <c r="BF138"/>
  <c r="T138"/>
  <c r="R138"/>
  <c r="P138"/>
  <c r="J131"/>
  <c r="F131"/>
  <c r="F129"/>
  <c r="E127"/>
  <c r="J91"/>
  <c r="F91"/>
  <c r="F89"/>
  <c r="E87"/>
  <c r="J24"/>
  <c r="E24"/>
  <c r="J92"/>
  <c r="J23"/>
  <c r="J18"/>
  <c r="E18"/>
  <c r="F132"/>
  <c r="J17"/>
  <c r="J12"/>
  <c r="J129"/>
  <c r="E7"/>
  <c r="E125"/>
  <c i="1" r="L90"/>
  <c r="AM90"/>
  <c r="AM89"/>
  <c r="L89"/>
  <c r="AM87"/>
  <c r="L87"/>
  <c r="L85"/>
  <c r="L84"/>
  <c i="2" r="BK530"/>
  <c r="BK514"/>
  <c r="BK482"/>
  <c r="BK477"/>
  <c r="J470"/>
  <c r="J445"/>
  <c r="J421"/>
  <c r="BK386"/>
  <c r="BK344"/>
  <c r="J314"/>
  <c r="J292"/>
  <c r="BK251"/>
  <c r="J181"/>
  <c r="J138"/>
  <c r="BK503"/>
  <c r="J488"/>
  <c r="J468"/>
  <c r="J452"/>
  <c r="BK417"/>
  <c r="BK388"/>
  <c r="J306"/>
  <c r="J279"/>
  <c r="J256"/>
  <c r="BK164"/>
  <c r="BK523"/>
  <c r="J514"/>
  <c r="J503"/>
  <c r="BK493"/>
  <c r="J485"/>
  <c r="BK473"/>
  <c r="BK461"/>
  <c r="BK441"/>
  <c r="BK415"/>
  <c r="BK387"/>
  <c r="J326"/>
  <c r="BK285"/>
  <c r="J532"/>
  <c r="J525"/>
  <c r="J501"/>
  <c r="BK485"/>
  <c r="J477"/>
  <c r="J464"/>
  <c r="BK446"/>
  <c r="BK421"/>
  <c r="J387"/>
  <c r="BK361"/>
  <c r="J298"/>
  <c r="BK256"/>
  <c r="BK230"/>
  <c r="BK186"/>
  <c r="BK139"/>
  <c i="3" r="J322"/>
  <c r="BK302"/>
  <c r="BK292"/>
  <c r="BK279"/>
  <c r="J264"/>
  <c r="BK247"/>
  <c r="BK236"/>
  <c r="BK213"/>
  <c r="J165"/>
  <c r="J130"/>
  <c r="J327"/>
  <c r="BK311"/>
  <c r="BK300"/>
  <c r="J289"/>
  <c r="J279"/>
  <c r="BK253"/>
  <c r="BK194"/>
  <c r="BK130"/>
  <c r="BK335"/>
  <c r="J318"/>
  <c r="BK309"/>
  <c r="BK267"/>
  <c r="J258"/>
  <c r="J236"/>
  <c r="BK190"/>
  <c r="BK165"/>
  <c r="BK129"/>
  <c r="J204"/>
  <c r="J175"/>
  <c r="BK135"/>
  <c i="4" r="BK607"/>
  <c r="J594"/>
  <c r="J577"/>
  <c r="J559"/>
  <c r="J539"/>
  <c r="BK502"/>
  <c r="J499"/>
  <c r="BK496"/>
  <c r="BK481"/>
  <c r="BK469"/>
  <c r="J465"/>
  <c r="BK463"/>
  <c r="J460"/>
  <c r="BK455"/>
  <c r="J451"/>
  <c r="BK429"/>
  <c r="BK419"/>
  <c r="J387"/>
  <c r="J326"/>
  <c r="J297"/>
  <c r="BK280"/>
  <c r="J258"/>
  <c r="J244"/>
  <c r="J174"/>
  <c r="BK163"/>
  <c r="J636"/>
  <c r="BK569"/>
  <c r="J554"/>
  <c r="J549"/>
  <c r="J541"/>
  <c r="BK527"/>
  <c r="J519"/>
  <c r="BK508"/>
  <c r="J491"/>
  <c r="BK475"/>
  <c r="BK462"/>
  <c r="J443"/>
  <c r="J406"/>
  <c r="BK380"/>
  <c r="J276"/>
  <c r="BK253"/>
  <c r="BK222"/>
  <c r="BK174"/>
  <c r="J163"/>
  <c r="BK661"/>
  <c r="BK656"/>
  <c r="BK609"/>
  <c r="J583"/>
  <c r="J574"/>
  <c r="J558"/>
  <c r="BK548"/>
  <c r="BK534"/>
  <c r="BK525"/>
  <c r="J494"/>
  <c r="J469"/>
  <c r="J421"/>
  <c r="J399"/>
  <c r="J332"/>
  <c r="BK314"/>
  <c r="J267"/>
  <c r="BK255"/>
  <c r="J222"/>
  <c r="BK206"/>
  <c r="BK187"/>
  <c r="BK147"/>
  <c r="BK636"/>
  <c r="J611"/>
  <c r="J598"/>
  <c r="J579"/>
  <c r="J567"/>
  <c r="BK554"/>
  <c r="BK549"/>
  <c r="BK539"/>
  <c r="BK533"/>
  <c r="BK512"/>
  <c r="J489"/>
  <c r="BK479"/>
  <c r="J463"/>
  <c r="BK443"/>
  <c r="BK426"/>
  <c r="BK406"/>
  <c r="J320"/>
  <c r="J280"/>
  <c r="J251"/>
  <c r="J233"/>
  <c r="BK172"/>
  <c i="5" r="BK149"/>
  <c r="BK166"/>
  <c r="J136"/>
  <c r="J166"/>
  <c r="J154"/>
  <c r="J143"/>
  <c r="J126"/>
  <c r="BK152"/>
  <c r="J131"/>
  <c i="6" r="BK183"/>
  <c r="J137"/>
  <c r="J183"/>
  <c r="BK165"/>
  <c r="J128"/>
  <c r="J124"/>
  <c r="J163"/>
  <c r="J157"/>
  <c r="BK157"/>
  <c r="BK124"/>
  <c i="2" r="BK532"/>
  <c r="BK524"/>
  <c r="BK479"/>
  <c r="J474"/>
  <c r="J449"/>
  <c r="J441"/>
  <c r="J411"/>
  <c r="BK385"/>
  <c r="J341"/>
  <c r="BK306"/>
  <c r="BK268"/>
  <c r="J186"/>
  <c r="BK148"/>
  <c r="J509"/>
  <c r="J493"/>
  <c r="BK476"/>
  <c r="J458"/>
  <c r="J435"/>
  <c r="J344"/>
  <c r="BK310"/>
  <c r="J285"/>
  <c r="J259"/>
  <c r="BK190"/>
  <c r="BK138"/>
  <c r="BK519"/>
  <c r="BK507"/>
  <c r="J496"/>
  <c r="BK488"/>
  <c r="BK481"/>
  <c r="BK470"/>
  <c r="BK452"/>
  <c r="BK411"/>
  <c r="J385"/>
  <c r="BK319"/>
  <c r="J275"/>
  <c r="J530"/>
  <c r="J522"/>
  <c r="J487"/>
  <c r="J480"/>
  <c r="J473"/>
  <c r="BK445"/>
  <c r="BK393"/>
  <c r="BK326"/>
  <c r="BK259"/>
  <c r="J234"/>
  <c r="BK181"/>
  <c i="3" r="J333"/>
  <c r="J309"/>
  <c r="J296"/>
  <c r="BK286"/>
  <c r="J265"/>
  <c r="J259"/>
  <c r="J230"/>
  <c r="BK178"/>
  <c r="J159"/>
  <c r="J129"/>
  <c r="J335"/>
  <c r="J316"/>
  <c r="J302"/>
  <c r="J292"/>
  <c r="J285"/>
  <c r="J267"/>
  <c r="BK200"/>
  <c r="J128"/>
  <c r="BK333"/>
  <c r="BK312"/>
  <c r="J280"/>
  <c r="J261"/>
  <c r="BK242"/>
  <c r="J194"/>
  <c r="BK173"/>
  <c r="J144"/>
  <c r="J200"/>
  <c r="BK162"/>
  <c r="BK128"/>
  <c i="4" r="BK611"/>
  <c r="BK598"/>
  <c r="BK579"/>
  <c r="J569"/>
  <c r="BK541"/>
  <c r="J508"/>
  <c r="BK445"/>
  <c r="BK423"/>
  <c r="BK410"/>
  <c r="J380"/>
  <c r="J317"/>
  <c r="J289"/>
  <c r="BK274"/>
  <c r="J253"/>
  <c r="J232"/>
  <c r="BK167"/>
  <c r="J607"/>
  <c r="J575"/>
  <c r="BK556"/>
  <c r="J548"/>
  <c r="J535"/>
  <c r="J521"/>
  <c r="J510"/>
  <c r="BK494"/>
  <c r="J479"/>
  <c r="BK460"/>
  <c r="BK417"/>
  <c r="J401"/>
  <c r="BK297"/>
  <c r="J255"/>
  <c r="BK232"/>
  <c r="BK169"/>
  <c r="J661"/>
  <c r="J656"/>
  <c r="BK594"/>
  <c r="BK577"/>
  <c r="J561"/>
  <c r="BK551"/>
  <c r="J533"/>
  <c r="BK516"/>
  <c r="BK487"/>
  <c r="BK433"/>
  <c r="BK401"/>
  <c r="BK350"/>
  <c r="BK289"/>
  <c r="J260"/>
  <c r="BK249"/>
  <c r="J211"/>
  <c r="J201"/>
  <c r="BK170"/>
  <c r="J145"/>
  <c r="BK632"/>
  <c r="BK602"/>
  <c r="BK589"/>
  <c r="J576"/>
  <c r="BK561"/>
  <c r="J553"/>
  <c r="BK545"/>
  <c r="BK535"/>
  <c r="BK521"/>
  <c r="J487"/>
  <c r="J475"/>
  <c r="J455"/>
  <c r="J429"/>
  <c r="BK408"/>
  <c r="BK326"/>
  <c r="J282"/>
  <c r="BK252"/>
  <c r="J237"/>
  <c r="J187"/>
  <c r="BK151"/>
  <c i="5" r="J124"/>
  <c r="BK141"/>
  <c r="BK126"/>
  <c r="J160"/>
  <c r="J149"/>
  <c r="BK136"/>
  <c r="J156"/>
  <c r="BK140"/>
  <c i="6" r="J188"/>
  <c r="BK162"/>
  <c r="J192"/>
  <c r="J162"/>
  <c r="J180"/>
  <c r="J165"/>
  <c r="BK125"/>
  <c i="2" r="J526"/>
  <c r="J499"/>
  <c r="J481"/>
  <c r="BK472"/>
  <c r="J446"/>
  <c r="BK438"/>
  <c r="J406"/>
  <c r="J380"/>
  <c r="J319"/>
  <c r="J310"/>
  <c r="BK200"/>
  <c r="BK150"/>
  <c r="J519"/>
  <c r="BK496"/>
  <c r="J475"/>
  <c r="J443"/>
  <c r="J392"/>
  <c r="J316"/>
  <c r="J297"/>
  <c r="BK275"/>
  <c r="J230"/>
  <c r="J139"/>
  <c r="BK522"/>
  <c r="BK509"/>
  <c r="BK501"/>
  <c r="BK490"/>
  <c r="BK484"/>
  <c r="J472"/>
  <c r="BK455"/>
  <c r="J438"/>
  <c r="BK392"/>
  <c r="J361"/>
  <c r="BK292"/>
  <c r="J227"/>
  <c r="BK528"/>
  <c r="J507"/>
  <c r="J482"/>
  <c r="BK474"/>
  <c r="J455"/>
  <c r="J417"/>
  <c r="BK380"/>
  <c r="J321"/>
  <c r="J268"/>
  <c r="J251"/>
  <c r="J200"/>
  <c r="J148"/>
  <c i="3" r="BK316"/>
  <c r="J300"/>
  <c r="BK289"/>
  <c r="BK275"/>
  <c r="BK261"/>
  <c r="J242"/>
  <c r="BK231"/>
  <c r="BK204"/>
  <c r="J173"/>
  <c r="J135"/>
  <c r="BK340"/>
  <c r="BK318"/>
  <c r="J305"/>
  <c r="BK295"/>
  <c r="J286"/>
  <c r="J275"/>
  <c r="J221"/>
  <c r="BK144"/>
  <c r="J340"/>
  <c r="BK322"/>
  <c r="BK285"/>
  <c r="BK264"/>
  <c r="J253"/>
  <c r="BK230"/>
  <c r="BK175"/>
  <c r="BK139"/>
  <c r="J186"/>
  <c r="J139"/>
  <c i="4" r="J634"/>
  <c r="BK600"/>
  <c r="BK592"/>
  <c r="BK576"/>
  <c r="BK547"/>
  <c r="BK514"/>
  <c r="BK421"/>
  <c r="BK404"/>
  <c r="BK368"/>
  <c r="J314"/>
  <c r="J283"/>
  <c r="BK267"/>
  <c r="BK251"/>
  <c r="J205"/>
  <c r="J170"/>
  <c r="J151"/>
  <c r="J566"/>
  <c r="BK558"/>
  <c r="J550"/>
  <c r="J531"/>
  <c r="J525"/>
  <c r="J514"/>
  <c r="J502"/>
  <c r="J481"/>
  <c r="BK465"/>
  <c r="J419"/>
  <c r="J404"/>
  <c r="J313"/>
  <c r="BK260"/>
  <c r="J239"/>
  <c r="J206"/>
  <c r="J172"/>
  <c r="J147"/>
  <c r="BK658"/>
  <c r="BK638"/>
  <c r="J592"/>
  <c r="BK575"/>
  <c r="BK566"/>
  <c r="BK552"/>
  <c r="J537"/>
  <c r="BK529"/>
  <c r="J523"/>
  <c r="BK489"/>
  <c r="J439"/>
  <c r="J408"/>
  <c r="BK392"/>
  <c r="BK320"/>
  <c r="J305"/>
  <c r="BK258"/>
  <c r="BK237"/>
  <c r="BK205"/>
  <c r="BK182"/>
  <c r="J146"/>
  <c r="BK634"/>
  <c r="J609"/>
  <c r="BK599"/>
  <c r="BK583"/>
  <c r="BK570"/>
  <c r="BK555"/>
  <c r="J551"/>
  <c r="J543"/>
  <c r="J534"/>
  <c r="J516"/>
  <c r="BK491"/>
  <c r="J482"/>
  <c r="J473"/>
  <c r="BK451"/>
  <c r="J433"/>
  <c r="J410"/>
  <c r="BK332"/>
  <c r="BK283"/>
  <c r="BK257"/>
  <c r="BK239"/>
  <c r="BK201"/>
  <c r="J167"/>
  <c i="5" r="BK143"/>
  <c r="J152"/>
  <c r="BK131"/>
  <c r="BK163"/>
  <c r="BK146"/>
  <c r="BK138"/>
  <c r="J125"/>
  <c r="J138"/>
  <c i="6" r="BK186"/>
  <c r="BK128"/>
  <c r="BK192"/>
  <c r="BK180"/>
  <c r="BK159"/>
  <c r="BK188"/>
  <c r="J159"/>
  <c r="BK168"/>
  <c r="BK137"/>
  <c i="2" r="J528"/>
  <c r="J523"/>
  <c r="BK487"/>
  <c r="J476"/>
  <c r="BK468"/>
  <c r="BK443"/>
  <c r="BK435"/>
  <c r="J393"/>
  <c r="J378"/>
  <c r="BK316"/>
  <c r="BK297"/>
  <c r="J253"/>
  <c r="J190"/>
  <c r="BK155"/>
  <c r="BK525"/>
  <c r="BK499"/>
  <c r="J479"/>
  <c r="J461"/>
  <c r="BK449"/>
  <c r="BK406"/>
  <c r="BK341"/>
  <c r="BK298"/>
  <c r="BK234"/>
  <c r="J150"/>
  <c i="1" r="AS94"/>
  <c i="2" r="BK480"/>
  <c r="BK464"/>
  <c r="BK432"/>
  <c r="J388"/>
  <c r="J386"/>
  <c r="BK321"/>
  <c r="BK279"/>
  <c r="J155"/>
  <c r="BK526"/>
  <c r="J524"/>
  <c r="J490"/>
  <c r="J484"/>
  <c r="BK475"/>
  <c r="BK458"/>
  <c r="J432"/>
  <c r="J415"/>
  <c r="BK378"/>
  <c r="BK314"/>
  <c r="BK253"/>
  <c r="BK227"/>
  <c r="J164"/>
  <c i="3" r="BK327"/>
  <c r="BK305"/>
  <c r="J295"/>
  <c r="BK287"/>
  <c r="J270"/>
  <c r="BK258"/>
  <c r="BK221"/>
  <c r="BK186"/>
  <c r="J155"/>
  <c r="BK345"/>
  <c r="BK329"/>
  <c r="J312"/>
  <c r="BK296"/>
  <c r="J287"/>
  <c r="BK280"/>
  <c r="BK265"/>
  <c r="BK155"/>
  <c r="J345"/>
  <c r="J329"/>
  <c r="J311"/>
  <c r="BK270"/>
  <c r="BK259"/>
  <c r="J247"/>
  <c r="J231"/>
  <c r="J178"/>
  <c r="J162"/>
  <c r="J213"/>
  <c r="J190"/>
  <c r="BK159"/>
  <c i="4" r="J632"/>
  <c r="J599"/>
  <c r="J589"/>
  <c r="BK567"/>
  <c r="BK550"/>
  <c r="BK519"/>
  <c r="J426"/>
  <c r="J417"/>
  <c r="BK399"/>
  <c r="J350"/>
  <c r="BK313"/>
  <c r="BK282"/>
  <c r="BK263"/>
  <c r="J249"/>
  <c r="BK211"/>
  <c r="J166"/>
  <c r="BK145"/>
  <c r="J602"/>
  <c r="BK559"/>
  <c r="BK553"/>
  <c r="J545"/>
  <c r="J529"/>
  <c r="BK523"/>
  <c r="J512"/>
  <c r="BK499"/>
  <c r="J486"/>
  <c r="BK473"/>
  <c r="J445"/>
  <c r="BK413"/>
  <c r="BK387"/>
  <c r="J263"/>
  <c r="J252"/>
  <c r="BK196"/>
  <c r="BK166"/>
  <c r="BK146"/>
  <c r="J658"/>
  <c r="J623"/>
  <c r="J584"/>
  <c r="J570"/>
  <c r="J555"/>
  <c r="BK543"/>
  <c r="BK531"/>
  <c r="J496"/>
  <c r="BK482"/>
  <c r="J423"/>
  <c r="J368"/>
  <c r="BK317"/>
  <c r="J274"/>
  <c r="J257"/>
  <c r="BK233"/>
  <c r="J196"/>
  <c r="J169"/>
  <c r="J638"/>
  <c r="BK623"/>
  <c r="J600"/>
  <c r="BK584"/>
  <c r="BK574"/>
  <c r="J556"/>
  <c r="J552"/>
  <c r="J547"/>
  <c r="BK537"/>
  <c r="J527"/>
  <c r="BK510"/>
  <c r="BK486"/>
  <c r="J462"/>
  <c r="BK439"/>
  <c r="J413"/>
  <c r="J392"/>
  <c r="BK305"/>
  <c r="BK276"/>
  <c r="BK244"/>
  <c r="J182"/>
  <c i="5" r="BK160"/>
  <c r="BK154"/>
  <c r="J140"/>
  <c r="BK124"/>
  <c r="BK156"/>
  <c r="J141"/>
  <c r="J163"/>
  <c r="J146"/>
  <c r="BK125"/>
  <c i="6" r="BK163"/>
  <c r="J126"/>
  <c r="J186"/>
  <c r="J168"/>
  <c r="J161"/>
  <c r="J125"/>
  <c r="BK177"/>
  <c r="BK161"/>
  <c r="J177"/>
  <c r="BK126"/>
  <c i="2" l="1" r="R137"/>
  <c r="P258"/>
  <c r="P315"/>
  <c r="T325"/>
  <c r="P410"/>
  <c r="BK483"/>
  <c r="J483"/>
  <c r="J105"/>
  <c r="BK495"/>
  <c r="J495"/>
  <c r="J108"/>
  <c r="BK502"/>
  <c r="J502"/>
  <c r="J110"/>
  <c r="R521"/>
  <c r="R520"/>
  <c i="3" r="R127"/>
  <c r="R185"/>
  <c r="R260"/>
  <c r="R269"/>
  <c r="P294"/>
  <c r="T328"/>
  <c i="4" r="T144"/>
  <c r="BK186"/>
  <c r="J186"/>
  <c r="J99"/>
  <c r="P236"/>
  <c r="R273"/>
  <c r="R319"/>
  <c r="BK412"/>
  <c r="J412"/>
  <c r="J103"/>
  <c r="T428"/>
  <c r="R461"/>
  <c r="P495"/>
  <c r="R530"/>
  <c r="P538"/>
  <c r="T544"/>
  <c r="R560"/>
  <c r="R578"/>
  <c r="R593"/>
  <c r="P610"/>
  <c r="BK637"/>
  <c r="J637"/>
  <c r="J120"/>
  <c r="R637"/>
  <c i="2" r="T137"/>
  <c r="R258"/>
  <c r="T315"/>
  <c r="R325"/>
  <c r="T410"/>
  <c r="T483"/>
  <c r="T495"/>
  <c r="T502"/>
  <c r="P521"/>
  <c r="P520"/>
  <c i="3" r="T127"/>
  <c r="BK185"/>
  <c r="J185"/>
  <c r="J99"/>
  <c r="BK260"/>
  <c r="J260"/>
  <c r="J100"/>
  <c r="P269"/>
  <c r="T294"/>
  <c r="P328"/>
  <c i="4" r="P144"/>
  <c r="R186"/>
  <c r="R236"/>
  <c r="T273"/>
  <c r="T319"/>
  <c r="T412"/>
  <c r="R428"/>
  <c r="BK461"/>
  <c r="J461"/>
  <c r="J107"/>
  <c r="R495"/>
  <c r="T530"/>
  <c r="T538"/>
  <c r="P544"/>
  <c r="P560"/>
  <c r="P578"/>
  <c r="P593"/>
  <c r="T593"/>
  <c r="T610"/>
  <c r="T637"/>
  <c i="5" r="P123"/>
  <c r="BK145"/>
  <c r="J145"/>
  <c r="J99"/>
  <c r="R145"/>
  <c r="T155"/>
  <c i="6" r="BK123"/>
  <c r="J123"/>
  <c r="J98"/>
  <c r="T123"/>
  <c r="T167"/>
  <c i="2" r="BK137"/>
  <c r="J137"/>
  <c r="J98"/>
  <c r="BK258"/>
  <c r="J258"/>
  <c r="J99"/>
  <c r="BK315"/>
  <c r="J315"/>
  <c r="J100"/>
  <c r="BK325"/>
  <c r="J325"/>
  <c r="J102"/>
  <c r="R410"/>
  <c r="P483"/>
  <c r="R495"/>
  <c r="P502"/>
  <c r="BK521"/>
  <c r="J521"/>
  <c r="J112"/>
  <c i="3" r="BK127"/>
  <c r="J127"/>
  <c r="J98"/>
  <c r="T185"/>
  <c r="T260"/>
  <c r="BK269"/>
  <c r="J269"/>
  <c r="J101"/>
  <c r="BK294"/>
  <c r="J294"/>
  <c r="J103"/>
  <c r="R328"/>
  <c i="4" r="R144"/>
  <c r="P186"/>
  <c r="T236"/>
  <c r="P273"/>
  <c r="P319"/>
  <c r="R412"/>
  <c r="P428"/>
  <c r="T461"/>
  <c r="BK495"/>
  <c r="J495"/>
  <c r="J108"/>
  <c r="BK530"/>
  <c r="J530"/>
  <c r="J113"/>
  <c r="BK538"/>
  <c r="J538"/>
  <c r="J114"/>
  <c r="BK544"/>
  <c r="J544"/>
  <c r="J115"/>
  <c r="BK560"/>
  <c r="J560"/>
  <c r="J116"/>
  <c r="BK578"/>
  <c r="J578"/>
  <c r="J117"/>
  <c r="BK593"/>
  <c r="J593"/>
  <c r="J118"/>
  <c r="BK610"/>
  <c r="J610"/>
  <c r="J119"/>
  <c r="R610"/>
  <c r="P637"/>
  <c i="5" r="BK123"/>
  <c r="T123"/>
  <c r="T122"/>
  <c r="T121"/>
  <c r="T145"/>
  <c r="R155"/>
  <c i="6" r="R123"/>
  <c r="P167"/>
  <c r="BK182"/>
  <c r="J182"/>
  <c r="J100"/>
  <c r="R182"/>
  <c i="2" r="P137"/>
  <c r="P136"/>
  <c r="P135"/>
  <c i="1" r="AU95"/>
  <c i="2" r="T258"/>
  <c r="R315"/>
  <c r="P325"/>
  <c r="BK410"/>
  <c r="J410"/>
  <c r="J104"/>
  <c r="R483"/>
  <c r="P495"/>
  <c r="P494"/>
  <c r="R502"/>
  <c r="T521"/>
  <c r="T520"/>
  <c i="3" r="P127"/>
  <c r="P185"/>
  <c r="P260"/>
  <c r="T269"/>
  <c r="R294"/>
  <c r="BK328"/>
  <c r="J328"/>
  <c r="J105"/>
  <c i="4" r="BK144"/>
  <c r="J144"/>
  <c r="J98"/>
  <c r="T186"/>
  <c r="BK236"/>
  <c r="J236"/>
  <c r="J100"/>
  <c r="BK273"/>
  <c r="J273"/>
  <c r="J101"/>
  <c r="BK319"/>
  <c r="J319"/>
  <c r="J102"/>
  <c r="P412"/>
  <c r="BK428"/>
  <c r="J428"/>
  <c r="J106"/>
  <c r="P461"/>
  <c r="T495"/>
  <c r="P530"/>
  <c r="R538"/>
  <c r="R544"/>
  <c r="T560"/>
  <c r="T578"/>
  <c i="5" r="R123"/>
  <c r="R122"/>
  <c r="R121"/>
  <c r="P145"/>
  <c r="BK155"/>
  <c r="J155"/>
  <c r="J100"/>
  <c r="P155"/>
  <c i="6" r="P123"/>
  <c r="P122"/>
  <c r="P121"/>
  <c i="1" r="AU99"/>
  <c i="6" r="BK167"/>
  <c r="J167"/>
  <c r="J99"/>
  <c r="R167"/>
  <c r="P182"/>
  <c r="T182"/>
  <c i="2" r="BK500"/>
  <c r="J500"/>
  <c r="J109"/>
  <c i="4" r="BK425"/>
  <c r="J425"/>
  <c r="J104"/>
  <c r="BK528"/>
  <c r="J528"/>
  <c r="J112"/>
  <c r="BK660"/>
  <c r="J660"/>
  <c r="J122"/>
  <c i="2" r="BK527"/>
  <c r="J527"/>
  <c r="J113"/>
  <c r="BK529"/>
  <c r="J529"/>
  <c r="J114"/>
  <c i="4" r="BK526"/>
  <c r="J526"/>
  <c r="J111"/>
  <c i="2" r="BK320"/>
  <c r="J320"/>
  <c r="J101"/>
  <c r="BK405"/>
  <c r="J405"/>
  <c r="J103"/>
  <c r="BK492"/>
  <c r="J492"/>
  <c r="J106"/>
  <c r="BK531"/>
  <c r="J531"/>
  <c r="J115"/>
  <c i="3" r="BK291"/>
  <c r="J291"/>
  <c r="J102"/>
  <c r="BK326"/>
  <c r="J326"/>
  <c r="J104"/>
  <c i="4" r="BK522"/>
  <c r="J522"/>
  <c r="J109"/>
  <c r="BK524"/>
  <c r="J524"/>
  <c r="J110"/>
  <c i="6" r="BK191"/>
  <c r="J191"/>
  <c r="J101"/>
  <c i="5" r="BK165"/>
  <c r="J165"/>
  <c r="J101"/>
  <c r="J123"/>
  <c r="J98"/>
  <c i="6" r="F92"/>
  <c r="BE159"/>
  <c r="BE161"/>
  <c r="BE162"/>
  <c r="BE188"/>
  <c r="J89"/>
  <c r="BE124"/>
  <c r="BE126"/>
  <c r="BE128"/>
  <c r="BE163"/>
  <c r="BE180"/>
  <c r="J92"/>
  <c r="BE125"/>
  <c r="BE137"/>
  <c r="BE168"/>
  <c r="BE177"/>
  <c r="BE183"/>
  <c r="BE186"/>
  <c r="E85"/>
  <c r="BE157"/>
  <c r="BE165"/>
  <c r="BE192"/>
  <c i="5" r="F118"/>
  <c r="BE141"/>
  <c r="BE154"/>
  <c r="BE166"/>
  <c r="J92"/>
  <c r="BE124"/>
  <c r="J115"/>
  <c r="BE131"/>
  <c r="BE143"/>
  <c r="BE146"/>
  <c r="BE149"/>
  <c r="BE156"/>
  <c r="BE160"/>
  <c r="E85"/>
  <c r="BE125"/>
  <c r="BE126"/>
  <c r="BE136"/>
  <c r="BE138"/>
  <c r="BE140"/>
  <c r="BE152"/>
  <c r="BE163"/>
  <c i="4" r="F92"/>
  <c r="BE145"/>
  <c r="BE163"/>
  <c r="BE167"/>
  <c r="BE169"/>
  <c r="BE187"/>
  <c r="BE205"/>
  <c r="BE211"/>
  <c r="BE222"/>
  <c r="BE253"/>
  <c r="BE258"/>
  <c r="BE260"/>
  <c r="BE263"/>
  <c r="BE274"/>
  <c r="BE289"/>
  <c r="BE313"/>
  <c r="BE350"/>
  <c r="BE368"/>
  <c r="BE380"/>
  <c r="BE399"/>
  <c r="BE401"/>
  <c r="BE417"/>
  <c r="BE421"/>
  <c r="BE423"/>
  <c r="BE433"/>
  <c r="BE460"/>
  <c r="BE462"/>
  <c r="BE463"/>
  <c r="BE494"/>
  <c r="BE496"/>
  <c r="BE499"/>
  <c r="BE502"/>
  <c r="BE514"/>
  <c r="BE516"/>
  <c r="BE523"/>
  <c r="BE529"/>
  <c r="BE547"/>
  <c r="BE556"/>
  <c r="BE558"/>
  <c r="BE569"/>
  <c r="BE575"/>
  <c r="J136"/>
  <c r="BE151"/>
  <c r="BE166"/>
  <c r="BE232"/>
  <c r="BE239"/>
  <c r="BE251"/>
  <c r="BE252"/>
  <c r="BE276"/>
  <c r="BE280"/>
  <c r="BE297"/>
  <c r="BE404"/>
  <c r="BE410"/>
  <c r="BE413"/>
  <c r="BE426"/>
  <c r="BE429"/>
  <c r="BE443"/>
  <c r="BE445"/>
  <c r="BE455"/>
  <c r="BE465"/>
  <c r="BE475"/>
  <c r="BE479"/>
  <c r="BE481"/>
  <c r="BE491"/>
  <c r="BE508"/>
  <c r="BE512"/>
  <c r="BE519"/>
  <c r="BE545"/>
  <c r="BE567"/>
  <c r="BE589"/>
  <c r="BE598"/>
  <c r="BE600"/>
  <c r="BE602"/>
  <c r="BE611"/>
  <c r="BE623"/>
  <c r="BE632"/>
  <c r="BE636"/>
  <c r="BE638"/>
  <c r="BE656"/>
  <c r="BE658"/>
  <c r="BE661"/>
  <c r="E132"/>
  <c r="J139"/>
  <c r="BE147"/>
  <c r="BE170"/>
  <c r="BE182"/>
  <c r="BE196"/>
  <c r="BE233"/>
  <c r="BE244"/>
  <c r="BE249"/>
  <c r="BE257"/>
  <c r="BE267"/>
  <c r="BE282"/>
  <c r="BE283"/>
  <c r="BE305"/>
  <c r="BE314"/>
  <c r="BE317"/>
  <c r="BE320"/>
  <c r="BE332"/>
  <c r="BE392"/>
  <c r="BE408"/>
  <c r="BE419"/>
  <c r="BE451"/>
  <c r="BE469"/>
  <c r="BE486"/>
  <c r="BE533"/>
  <c r="BE534"/>
  <c r="BE537"/>
  <c r="BE539"/>
  <c r="BE541"/>
  <c r="BE549"/>
  <c r="BE550"/>
  <c r="BE551"/>
  <c r="BE554"/>
  <c r="BE559"/>
  <c r="BE570"/>
  <c r="BE576"/>
  <c r="BE577"/>
  <c r="BE583"/>
  <c r="BE584"/>
  <c r="BE592"/>
  <c r="BE594"/>
  <c r="BE599"/>
  <c r="BE609"/>
  <c r="BE634"/>
  <c r="BE146"/>
  <c r="BE172"/>
  <c r="BE174"/>
  <c r="BE201"/>
  <c r="BE206"/>
  <c r="BE237"/>
  <c r="BE255"/>
  <c r="BE326"/>
  <c r="BE387"/>
  <c r="BE406"/>
  <c r="BE439"/>
  <c r="BE473"/>
  <c r="BE482"/>
  <c r="BE487"/>
  <c r="BE489"/>
  <c r="BE510"/>
  <c r="BE521"/>
  <c r="BE525"/>
  <c r="BE527"/>
  <c r="BE531"/>
  <c r="BE535"/>
  <c r="BE543"/>
  <c r="BE548"/>
  <c r="BE552"/>
  <c r="BE553"/>
  <c r="BE555"/>
  <c r="BE561"/>
  <c r="BE566"/>
  <c r="BE574"/>
  <c r="BE579"/>
  <c r="BE607"/>
  <c i="3" r="J89"/>
  <c r="E115"/>
  <c r="BE128"/>
  <c r="BE129"/>
  <c r="BE144"/>
  <c r="BE173"/>
  <c r="BE175"/>
  <c r="BE186"/>
  <c r="BE221"/>
  <c i="2" r="BK136"/>
  <c r="J136"/>
  <c r="J97"/>
  <c i="3" r="F92"/>
  <c r="BE130"/>
  <c r="BE155"/>
  <c r="BE178"/>
  <c r="BE200"/>
  <c r="BE213"/>
  <c r="BE236"/>
  <c r="BE247"/>
  <c r="BE258"/>
  <c r="BE261"/>
  <c r="BE265"/>
  <c r="BE275"/>
  <c r="BE280"/>
  <c r="BE286"/>
  <c r="BE287"/>
  <c r="BE311"/>
  <c r="BE312"/>
  <c r="BE316"/>
  <c r="BE318"/>
  <c r="BE322"/>
  <c r="BE327"/>
  <c r="BE340"/>
  <c r="J92"/>
  <c r="BE135"/>
  <c r="BE162"/>
  <c r="BE165"/>
  <c r="BE204"/>
  <c r="BE230"/>
  <c r="BE231"/>
  <c r="BE264"/>
  <c r="BE270"/>
  <c r="BE279"/>
  <c r="BE295"/>
  <c r="BE296"/>
  <c r="BE300"/>
  <c r="BE302"/>
  <c r="BE309"/>
  <c r="BE329"/>
  <c r="BE333"/>
  <c r="BE345"/>
  <c r="BE139"/>
  <c r="BE159"/>
  <c r="BE190"/>
  <c r="BE194"/>
  <c r="BE242"/>
  <c r="BE253"/>
  <c r="BE259"/>
  <c r="BE267"/>
  <c r="BE285"/>
  <c r="BE289"/>
  <c r="BE292"/>
  <c r="BE305"/>
  <c r="BE335"/>
  <c i="2" r="J89"/>
  <c r="BE148"/>
  <c r="BE150"/>
  <c r="BE186"/>
  <c r="BE230"/>
  <c r="BE268"/>
  <c r="BE279"/>
  <c r="BE292"/>
  <c r="BE297"/>
  <c r="BE306"/>
  <c r="BE341"/>
  <c r="BE344"/>
  <c r="BE385"/>
  <c r="BE392"/>
  <c r="BE406"/>
  <c r="BE411"/>
  <c r="BE432"/>
  <c r="BE435"/>
  <c r="BE441"/>
  <c r="BE449"/>
  <c r="BE468"/>
  <c r="BE470"/>
  <c r="BE481"/>
  <c r="BE487"/>
  <c r="BE499"/>
  <c r="BE514"/>
  <c r="BE522"/>
  <c r="BE528"/>
  <c r="BE530"/>
  <c r="BE532"/>
  <c r="E85"/>
  <c r="F92"/>
  <c r="BE138"/>
  <c r="BE139"/>
  <c r="BE155"/>
  <c r="BE164"/>
  <c r="BE190"/>
  <c r="BE234"/>
  <c r="BE253"/>
  <c r="BE256"/>
  <c r="BE259"/>
  <c r="BE298"/>
  <c r="BE314"/>
  <c r="BE393"/>
  <c r="BE417"/>
  <c r="BE443"/>
  <c r="BE446"/>
  <c r="BE458"/>
  <c r="BE476"/>
  <c r="BE477"/>
  <c r="BE496"/>
  <c r="BE524"/>
  <c r="J132"/>
  <c r="BE181"/>
  <c r="BE200"/>
  <c r="BE251"/>
  <c r="BE285"/>
  <c r="BE310"/>
  <c r="BE316"/>
  <c r="BE321"/>
  <c r="BE378"/>
  <c r="BE380"/>
  <c r="BE386"/>
  <c r="BE421"/>
  <c r="BE438"/>
  <c r="BE445"/>
  <c r="BE464"/>
  <c r="BE472"/>
  <c r="BE473"/>
  <c r="BE479"/>
  <c r="BE480"/>
  <c r="BE482"/>
  <c r="BE484"/>
  <c r="BE485"/>
  <c r="BE523"/>
  <c r="BE227"/>
  <c r="BE275"/>
  <c r="BE319"/>
  <c r="BE326"/>
  <c r="BE361"/>
  <c r="BE387"/>
  <c r="BE388"/>
  <c r="BE415"/>
  <c r="BE452"/>
  <c r="BE455"/>
  <c r="BE461"/>
  <c r="BE474"/>
  <c r="BE475"/>
  <c r="BE488"/>
  <c r="BE490"/>
  <c r="BE493"/>
  <c r="BE501"/>
  <c r="BE503"/>
  <c r="BE507"/>
  <c r="BE509"/>
  <c r="BE519"/>
  <c r="BE525"/>
  <c r="BE526"/>
  <c r="F35"/>
  <c i="1" r="BB95"/>
  <c i="3" r="F36"/>
  <c i="1" r="BC96"/>
  <c i="3" r="F37"/>
  <c i="1" r="BD96"/>
  <c i="4" r="F37"/>
  <c i="1" r="BD97"/>
  <c i="6" r="F35"/>
  <c i="1" r="BB99"/>
  <c i="2" r="F34"/>
  <c i="1" r="BA95"/>
  <c i="3" r="F35"/>
  <c i="1" r="BB96"/>
  <c i="3" r="J34"/>
  <c i="1" r="AW96"/>
  <c i="4" r="J34"/>
  <c i="1" r="AW97"/>
  <c i="4" r="F35"/>
  <c i="1" r="BB97"/>
  <c i="2" r="J34"/>
  <c i="1" r="AW95"/>
  <c i="2" r="F37"/>
  <c i="1" r="BD95"/>
  <c i="4" r="F36"/>
  <c i="1" r="BC97"/>
  <c i="5" r="F34"/>
  <c i="1" r="BA98"/>
  <c i="5" r="F35"/>
  <c i="1" r="BB98"/>
  <c i="5" r="F37"/>
  <c i="1" r="BD98"/>
  <c i="6" r="J34"/>
  <c i="1" r="AW99"/>
  <c i="6" r="F36"/>
  <c i="1" r="BC99"/>
  <c i="2" r="F36"/>
  <c i="1" r="BC95"/>
  <c i="3" r="F34"/>
  <c i="1" r="BA96"/>
  <c i="4" r="F34"/>
  <c i="1" r="BA97"/>
  <c i="5" r="J34"/>
  <c i="1" r="AW98"/>
  <c i="5" r="F36"/>
  <c i="1" r="BC98"/>
  <c i="6" r="F34"/>
  <c i="1" r="BA99"/>
  <c i="6" r="F37"/>
  <c i="1" r="BD99"/>
  <c i="3" l="1" r="P126"/>
  <c r="P125"/>
  <c i="1" r="AU96"/>
  <c i="6" r="R122"/>
  <c r="R121"/>
  <c i="2" r="R494"/>
  <c i="4" r="R427"/>
  <c i="3" r="T126"/>
  <c r="T125"/>
  <c i="4" r="P427"/>
  <c i="5" r="P122"/>
  <c r="P121"/>
  <c i="1" r="AU98"/>
  <c i="4" r="P143"/>
  <c r="P142"/>
  <c i="1" r="AU97"/>
  <c i="2" r="T136"/>
  <c i="4" r="T427"/>
  <c r="R143"/>
  <c r="R142"/>
  <c r="T143"/>
  <c r="T142"/>
  <c i="3" r="R126"/>
  <c r="R125"/>
  <c i="5" r="BK122"/>
  <c r="BK121"/>
  <c r="J121"/>
  <c i="6" r="T122"/>
  <c r="T121"/>
  <c i="2" r="T494"/>
  <c r="R136"/>
  <c r="R135"/>
  <c r="BK494"/>
  <c r="J494"/>
  <c r="J107"/>
  <c r="BK520"/>
  <c r="J520"/>
  <c r="J111"/>
  <c i="3" r="BK126"/>
  <c r="J126"/>
  <c r="J97"/>
  <c i="4" r="BK143"/>
  <c r="J143"/>
  <c r="J97"/>
  <c r="BK659"/>
  <c r="J659"/>
  <c r="J121"/>
  <c i="6" r="BK122"/>
  <c r="J122"/>
  <c r="J97"/>
  <c i="4" r="BK427"/>
  <c r="J427"/>
  <c r="J105"/>
  <c i="2" r="BK135"/>
  <c r="J135"/>
  <c r="J96"/>
  <c i="3" r="F33"/>
  <c i="1" r="AZ96"/>
  <c i="4" r="F33"/>
  <c i="1" r="AZ97"/>
  <c i="5" r="J30"/>
  <c i="1" r="AG98"/>
  <c i="2" r="J33"/>
  <c i="1" r="AV95"/>
  <c r="AT95"/>
  <c i="5" r="F33"/>
  <c i="1" r="AZ98"/>
  <c i="6" r="F33"/>
  <c i="1" r="AZ99"/>
  <c r="BD94"/>
  <c r="W33"/>
  <c r="BB94"/>
  <c r="W31"/>
  <c i="3" r="J33"/>
  <c i="1" r="AV96"/>
  <c r="AT96"/>
  <c i="4" r="J33"/>
  <c i="1" r="AV97"/>
  <c r="AT97"/>
  <c i="2" r="F33"/>
  <c i="1" r="AZ95"/>
  <c i="5" r="J33"/>
  <c i="1" r="AV98"/>
  <c r="AT98"/>
  <c r="AN98"/>
  <c r="BC94"/>
  <c r="W32"/>
  <c i="6" r="J33"/>
  <c i="1" r="AV99"/>
  <c r="AT99"/>
  <c r="BA94"/>
  <c r="W30"/>
  <c i="2" l="1" r="T135"/>
  <c i="4" r="BK142"/>
  <c r="J142"/>
  <c r="J96"/>
  <c i="5" r="J96"/>
  <c i="3" r="BK125"/>
  <c r="J125"/>
  <c r="J96"/>
  <c i="6" r="BK121"/>
  <c r="J121"/>
  <c i="5" r="J122"/>
  <c r="J97"/>
  <c r="J39"/>
  <c i="2" r="J30"/>
  <c i="1" r="AG95"/>
  <c r="AY94"/>
  <c r="AW94"/>
  <c r="AK30"/>
  <c r="AU94"/>
  <c i="6" r="J30"/>
  <c i="1" r="AG99"/>
  <c r="AX94"/>
  <c r="AZ94"/>
  <c r="AV94"/>
  <c r="AK29"/>
  <c i="6" l="1" r="J39"/>
  <c r="J96"/>
  <c i="2" r="J39"/>
  <c i="1" r="AN95"/>
  <c r="AN99"/>
  <c r="AT94"/>
  <c i="3" r="J30"/>
  <c i="1" r="AG96"/>
  <c i="4" r="J30"/>
  <c i="1" r="AG97"/>
  <c r="W29"/>
  <c i="4" l="1" r="J39"/>
  <c i="3" r="J39"/>
  <c i="1" r="AN96"/>
  <c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<sst xmlns="http://schemas.openxmlformats.org/spreadsheetml/2006/main">
  <si>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</si>
  <si>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</si>
  <si>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</si>
  <si>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</si>
  <si>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{fbed9e6d-7248-4210-8c4a-fd71c08e6b52}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</si>
  <si>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</si>
  <si>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</si>
  <si>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</si>
  <si>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</si>
  <si>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</si>
  <si>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</si>
  <si>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</si>
  <si>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</si>
  <si>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</si>
  <si>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Pitter134c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</si>
  <si>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</si>
  <si>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</si>
  <si>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Vídeňská rekonstrukce hřiště</t>
  </si>
  <si>
    <t>KSO:</t>
  </si>
  <si>
    <t>CC-CZ:</t>
  </si>
  <si>
    <t>Místo:</t>
  </si>
  <si>
    <t>Brno</t>
  </si>
  <si>
    <t>Datum:</t>
  </si>
  <si>
    <t>22. 3. 2024</t>
  </si>
  <si>
    <t>Zadavatel:</t>
  </si>
  <si>
    <t>IČ:</t>
  </si>
  <si>
    <t>00558982</t>
  </si>
  <si>
    <t xml:space="preserve">Gymnázium  Brno Vídeňská, 63900 Brno</t>
  </si>
  <si>
    <t>DIČ:</t>
  </si>
  <si>
    <t>Uchazeč:</t>
  </si>
  <si>
    <t>Vyplň údaj</t>
  </si>
  <si>
    <t>Projektant:</t>
  </si>
  <si>
    <t>25275291</t>
  </si>
  <si>
    <t>Pitter Design, s.r.o. Pardubice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</si>
  <si>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</si>
  <si>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</si>
  <si>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</si>
  <si>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</si>
  <si>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</si>
  <si>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</si>
  <si>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</si>
  <si>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</si>
  <si>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</si>
  <si>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</si>
  <si>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</si>
  <si>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</si>
  <si>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</si>
  <si>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</si>
  <si>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</si>
  <si>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</si>
  <si>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</si>
  <si>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</si>
  <si>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</si>
  <si>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</si>
  <si>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</si>
  <si>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</si>
  <si>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</si>
  <si>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</si>
  <si>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</si>
  <si>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</si>
  <si>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</si>
  <si>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</si>
  <si>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</si>
  <si>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</si>
  <si>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</si>
  <si>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</si>
  <si>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</si>
  <si>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</si>
  <si>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</si>
  <si>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</si>
  <si>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</si>
  <si>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</si>
  <si>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</si>
  <si>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</si>
  <si>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</si>
  <si>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</si>
  <si>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</si>
  <si>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</si>
  <si>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</si>
  <si>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</si>
  <si>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</si>
  <si>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</si>
  <si>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</si>
  <si>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</si>
  <si>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Běžecká dráha s hřištěm</t>
  </si>
  <si>
    <t>STA</t>
  </si>
  <si>
    <t>1</t>
  </si>
  <si>
    <t>{4dc1efbf-9f10-4eee-b2e4-d3eff40c37b1}</t>
  </si>
  <si>
    <t>2</t>
  </si>
  <si>
    <t>02</t>
  </si>
  <si>
    <t>SO 02 Víceúčelové hřiště a tribuna</t>
  </si>
  <si>
    <t>{5cfef617-0155-40ee-9285-ba4319d62a8a}</t>
  </si>
  <si>
    <t>03</t>
  </si>
  <si>
    <t>SO 03 Šatny</t>
  </si>
  <si>
    <t>{ebe0a333-7317-4e72-a200-159e85d60d3a}</t>
  </si>
  <si>
    <t>04</t>
  </si>
  <si>
    <t>SO 04 Herní plocha</t>
  </si>
  <si>
    <t>{bd3358b0-de4a-4bb0-bca6-e12160b833ef}</t>
  </si>
  <si>
    <t>05</t>
  </si>
  <si>
    <t>SO 05 Zpevněné plochy</t>
  </si>
  <si>
    <t>{a91e601f-1f2e-4d32-9342-df4c0a2e518b}</t>
  </si>
  <si>
    <t>KRYCÍ LIST SOUPISU PRACÍ</t>
  </si>
  <si>
    <t>Objekt:</t>
  </si>
  <si>
    <t>01 - SO 01 Běžecká dráha s hřištěm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</si>
  <si>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</si>
  <si>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</si>
  <si>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</si>
  <si>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</si>
  <si>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</si>
  <si>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</si>
  <si>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</si>
  <si>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</si>
  <si>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</si>
  <si>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</si>
  <si>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</si>
  <si>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</si>
  <si>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</si>
  <si>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</si>
  <si>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</si>
  <si>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</si>
  <si>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</si>
  <si>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</si>
  <si>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767 - Konstrukce zámečnické</t>
  </si>
  <si>
    <t>VRN - Vedlejší rozpočtové náklady-pro celou stavbu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</si>
  <si>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</si>
  <si>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</si>
  <si>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</si>
  <si>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</si>
  <si>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</si>
  <si>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</si>
  <si>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</si>
  <si>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</si>
  <si>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</si>
  <si>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</si>
  <si>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</si>
  <si>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</si>
  <si>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</si>
  <si>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</si>
  <si>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</si>
  <si>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</si>
  <si>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</si>
  <si>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</si>
  <si>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</si>
  <si>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</si>
  <si>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</si>
  <si>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</si>
  <si>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1112118-R1</t>
  </si>
  <si>
    <t>Odstranění křovin a stromů vč. likvidace dle PD</t>
  </si>
  <si>
    <t>kpl</t>
  </si>
  <si>
    <t>4</t>
  </si>
  <si>
    <t>-211572774</t>
  </si>
  <si>
    <t>111301111</t>
  </si>
  <si>
    <t>Sejmutí drnu tl do 100 mm s přemístěním do 50 m nebo naložením na dopravní prostředek</t>
  </si>
  <si>
    <t>m2</t>
  </si>
  <si>
    <t>-396791011</t>
  </si>
  <si>
    <t>VV</t>
  </si>
  <si>
    <t>"sejmutí pro obj. SO01 , SO02, S0 03 , SO04 a SO05"</t>
  </si>
  <si>
    <t>72*36</t>
  </si>
  <si>
    <t>15*8</t>
  </si>
  <si>
    <t>29*22-1,5*1,5</t>
  </si>
  <si>
    <t>10,0*2,65</t>
  </si>
  <si>
    <t>15,6*11</t>
  </si>
  <si>
    <t>"- odpočet"-1140</t>
  </si>
  <si>
    <t>Součet</t>
  </si>
  <si>
    <t>3</t>
  </si>
  <si>
    <t>113106123</t>
  </si>
  <si>
    <t>Rozebrání dlažeb ze zámkových dlaždic komunikací pro pěší ručně</t>
  </si>
  <si>
    <t>-1159349200</t>
  </si>
  <si>
    <t>1,0*25,0</t>
  </si>
  <si>
    <t>113107224</t>
  </si>
  <si>
    <t>Odstranění podkladu z kameniva drceného tl 400 mm strojně pl přes 200 m2</t>
  </si>
  <si>
    <t>2010169374</t>
  </si>
  <si>
    <t>"odstranění stávajícího hřiště"</t>
  </si>
  <si>
    <t>"C3"</t>
  </si>
  <si>
    <t>38*30</t>
  </si>
  <si>
    <t>5</t>
  </si>
  <si>
    <t>121151123</t>
  </si>
  <si>
    <t>Sejmutí ornice plochy přes 500 m2 tl vrstvy do 200 mm strojně</t>
  </si>
  <si>
    <t>960639324</t>
  </si>
  <si>
    <t>6</t>
  </si>
  <si>
    <t>122251104</t>
  </si>
  <si>
    <t>Odkopávky a prokopávky nezapažené v hornině třídy těžitelnosti I, skupiny 3 objem do 500 m3 strojně</t>
  </si>
  <si>
    <t>m3</t>
  </si>
  <si>
    <t>13879252</t>
  </si>
  <si>
    <t>"v.č. D.1.6"</t>
  </si>
  <si>
    <t>"skok do dálky"</t>
  </si>
  <si>
    <t>8,8*4,4*0,25</t>
  </si>
  <si>
    <t>"v.č. D1.2 a 1,4"</t>
  </si>
  <si>
    <t>"hřiště ovál D1.2"</t>
  </si>
  <si>
    <t>(3,14*13.275*2*2,55)*0,22</t>
  </si>
  <si>
    <t>36,358*2,55*2*0,22</t>
  </si>
  <si>
    <t>7,0*3,0/2*0,22</t>
  </si>
  <si>
    <t>(7,5+14)/2*2,55*0,22</t>
  </si>
  <si>
    <t>(7,5+13,5)/2*2,55*0,22</t>
  </si>
  <si>
    <t>"výseče"</t>
  </si>
  <si>
    <t>(3,14*12*12-3,821*24*2)*0,22</t>
  </si>
  <si>
    <t>"fotbalové hřiště"</t>
  </si>
  <si>
    <t>44*24*0,21</t>
  </si>
  <si>
    <t>Mezisoučet</t>
  </si>
  <si>
    <t>7</t>
  </si>
  <si>
    <t>131251100</t>
  </si>
  <si>
    <t>Hloubení jam nezapažených v hornině třídy těžitelnosti I, skupiny 3 objem do 20 m3 strojně</t>
  </si>
  <si>
    <t>-874516226</t>
  </si>
  <si>
    <t>"vč.D 1.4"</t>
  </si>
  <si>
    <t>"doskočiště"</t>
  </si>
  <si>
    <t>8,7*4,2*0,35</t>
  </si>
  <si>
    <t>8</t>
  </si>
  <si>
    <t>131252502</t>
  </si>
  <si>
    <t>Hloubení jamek do 0,5 m3 v hornině třídy těžitelnosti I, skupiny 1 až 3 strojně</t>
  </si>
  <si>
    <t>-719951285</t>
  </si>
  <si>
    <t>"v.č. 1,10"</t>
  </si>
  <si>
    <t>"ozn1"0,5*0,5*0,95*14</t>
  </si>
  <si>
    <t>9</t>
  </si>
  <si>
    <t>132251102</t>
  </si>
  <si>
    <t xml:space="preserve">Hloubení rýh nezapažených  š do 800 mm v hornině třídy těžitelnosti I, skupiny 3 objem do 50 m3 strojně</t>
  </si>
  <si>
    <t>-2039940937</t>
  </si>
  <si>
    <t>"drenáž v.č.1.3 "</t>
  </si>
  <si>
    <t>(24*9+27)*0,3*0,6</t>
  </si>
  <si>
    <t>"drenáž -ovál"</t>
  </si>
  <si>
    <t>(36,358+3,14*12,6*2)*0,3*0,5</t>
  </si>
  <si>
    <t>68*0,3*0,5</t>
  </si>
  <si>
    <t>9,0*0,3*0,5</t>
  </si>
  <si>
    <t>"v.č.1,3-kanalizace"</t>
  </si>
  <si>
    <t>(11+56)*0,3*0,8</t>
  </si>
  <si>
    <t>10</t>
  </si>
  <si>
    <t>162351104</t>
  </si>
  <si>
    <t>Vodorovné přemístění do 1000 m výkopku/sypaniny z horniny třídy těžitelnosti I, skupiny 1 až 3</t>
  </si>
  <si>
    <t>-1635474706</t>
  </si>
  <si>
    <t>"ornice "2405,820*0,2</t>
  </si>
  <si>
    <t>" drn"2405,820*0,1</t>
  </si>
  <si>
    <t>-721,746</t>
  </si>
  <si>
    <t>"v celém areálu"</t>
  </si>
  <si>
    <t>"nové rozprostření ornice"</t>
  </si>
  <si>
    <t>3545,85*0,3</t>
  </si>
  <si>
    <t>"obj. 01"</t>
  </si>
  <si>
    <t>-1826,172*0,3</t>
  </si>
  <si>
    <t>"obj 02</t>
  </si>
  <si>
    <t>-(29*22-1,5*1,5)*0,3</t>
  </si>
  <si>
    <t>"tribuna"</t>
  </si>
  <si>
    <t>-10,0*2,65*0,3</t>
  </si>
  <si>
    <t>"šatny"</t>
  </si>
  <si>
    <t>-15,6*11*0,3</t>
  </si>
  <si>
    <t>"herní plocha"</t>
  </si>
  <si>
    <t>-8,0*6,8*0,3</t>
  </si>
  <si>
    <t>"chodníky"</t>
  </si>
  <si>
    <t>-(15,6*5,0-6,6*1,4)*0,3</t>
  </si>
  <si>
    <t>-29*2,0*0,3</t>
  </si>
  <si>
    <t>-(12,5+2,5)/2*8,0*0,3</t>
  </si>
  <si>
    <t>-4,0*1,0*0,3</t>
  </si>
  <si>
    <t>-192,2</t>
  </si>
  <si>
    <t>721,46-192,2</t>
  </si>
  <si>
    <t>11</t>
  </si>
  <si>
    <t>162751117</t>
  </si>
  <si>
    <t>Vodorovné přemístění do 10000 m výkopku/sypaniny z horniny třídy těžitelnosti I, skupiny 1 až 3</t>
  </si>
  <si>
    <t>456263027</t>
  </si>
  <si>
    <t>"výkop"392,36+12,789+3,325+88,693</t>
  </si>
  <si>
    <t>12</t>
  </si>
  <si>
    <t>167151111</t>
  </si>
  <si>
    <t>Nakládání výkopku z hornin třídy těžitelnosti I, skupiny 1 až 3 přes 100 m3</t>
  </si>
  <si>
    <t>-1121376929</t>
  </si>
  <si>
    <t>"výkop"497,167</t>
  </si>
  <si>
    <t>"ornice a drn"529,26</t>
  </si>
  <si>
    <t>13</t>
  </si>
  <si>
    <t>171152501</t>
  </si>
  <si>
    <t>Zhutnění podloží z hornin soudržných nebo nesoudržných pod násypy</t>
  </si>
  <si>
    <t>-1164370185</t>
  </si>
  <si>
    <t>8,8*4,4</t>
  </si>
  <si>
    <t>3,14*13.275*2*2,55</t>
  </si>
  <si>
    <t>36,358*2,55*2</t>
  </si>
  <si>
    <t>7,0*3,0/2</t>
  </si>
  <si>
    <t>(7,5+14)/2*2,55</t>
  </si>
  <si>
    <t>(7,5+13,5)/2*2,55</t>
  </si>
  <si>
    <t>3,14*12*12-3,821*24*2</t>
  </si>
  <si>
    <t>44*24</t>
  </si>
  <si>
    <t>14</t>
  </si>
  <si>
    <t>171201201</t>
  </si>
  <si>
    <t>Uložení sypaniny na skládky nebo meziskládky</t>
  </si>
  <si>
    <t>-368852399</t>
  </si>
  <si>
    <t>497,167+529,26</t>
  </si>
  <si>
    <t>171201231</t>
  </si>
  <si>
    <t>Poplatek za uložení zeminy a kamení na recyklační skládce (skládkovné) kód odpadu 17 05 04</t>
  </si>
  <si>
    <t>t</t>
  </si>
  <si>
    <t>-248074954</t>
  </si>
  <si>
    <t>"výkop"497,167*2,0</t>
  </si>
  <si>
    <t>16</t>
  </si>
  <si>
    <t>181951112</t>
  </si>
  <si>
    <t>Úprava pláně v hornině třídy těžitelnosti I, skupiny 1 až 3 se zhutněním</t>
  </si>
  <si>
    <t>436663922</t>
  </si>
  <si>
    <t>1826,172</t>
  </si>
  <si>
    <t>Zakládání</t>
  </si>
  <si>
    <t>17</t>
  </si>
  <si>
    <t>211531111</t>
  </si>
  <si>
    <t>Výplň odvodňovacích žeber nebo trativodů kamenivem hrubým drceným frakce 16 až 63 mm</t>
  </si>
  <si>
    <t>-824226785</t>
  </si>
  <si>
    <t>(9+68)*0,3*0,5</t>
  </si>
  <si>
    <t>18</t>
  </si>
  <si>
    <t>212751104</t>
  </si>
  <si>
    <t>Trativod z drenážních trubek flexibilních PVC-U SN 4 perforace 360° včetně lože otevřený výkop DN 100 pro meliorace</t>
  </si>
  <si>
    <t>m</t>
  </si>
  <si>
    <t>-1631888760</t>
  </si>
  <si>
    <t>(24*9+27)</t>
  </si>
  <si>
    <t>(36,358+3,14*12,6*2)</t>
  </si>
  <si>
    <t>(9+68)</t>
  </si>
  <si>
    <t>19</t>
  </si>
  <si>
    <t>271532211</t>
  </si>
  <si>
    <t>Podsyp pod základové konstrukce se zhutněním z hrubého kameniva frakce 32 až 63 mm</t>
  </si>
  <si>
    <t>480374313</t>
  </si>
  <si>
    <t>"oplocení- D1.5"</t>
  </si>
  <si>
    <t>"ozn. 1"0,5*0,5*0,15*14</t>
  </si>
  <si>
    <t>20</t>
  </si>
  <si>
    <t>271572211</t>
  </si>
  <si>
    <t>Podsyp pod základové konstrukce se zhutněním z netříděného štěrkopísku</t>
  </si>
  <si>
    <t>517622203</t>
  </si>
  <si>
    <t>"D1-5"</t>
  </si>
  <si>
    <t xml:space="preserve"> "sektor skoku do dálky - doskočiště-okraj"</t>
  </si>
  <si>
    <t xml:space="preserve">"skok do dálky - doskočiště"     (8,5*2+3,0)*0,50*0,20</t>
  </si>
  <si>
    <t xml:space="preserve">"skok do dálky - odrazové břevno"     1,22*0,54*0,15</t>
  </si>
  <si>
    <t>274313611</t>
  </si>
  <si>
    <t>Základové pásy z betonu tř. C 16/20</t>
  </si>
  <si>
    <t>2017566282</t>
  </si>
  <si>
    <t>" sektor skoku do dálky - doskočiště-okraj"</t>
  </si>
  <si>
    <t xml:space="preserve">"skok do dálky v. č.D1.5"    </t>
  </si>
  <si>
    <t xml:space="preserve">  ((8,5*2+3,00)*(0,71*0,13+0,21*0,20))</t>
  </si>
  <si>
    <t xml:space="preserve">"odrazové břevno"    </t>
  </si>
  <si>
    <t xml:space="preserve"> (1,22*0,50*0,15-1,00*0,34*0,05)</t>
  </si>
  <si>
    <t>22</t>
  </si>
  <si>
    <t>274351121</t>
  </si>
  <si>
    <t>Zřízení bednění základových pasů rovného</t>
  </si>
  <si>
    <t>-1299950985</t>
  </si>
  <si>
    <t xml:space="preserve">"skok do dálky"    ( (8,0*2+3,0)*0,35+(8,5*2+4,0)*0,20)</t>
  </si>
  <si>
    <t>(8,7*2+4,2)*0,15</t>
  </si>
  <si>
    <t xml:space="preserve">"odrazové břevno"     ((1,22+0,54)*2*0,15+(1,00+0,34)*2*0,05)</t>
  </si>
  <si>
    <t>23</t>
  </si>
  <si>
    <t>274351122</t>
  </si>
  <si>
    <t>Odstranění bednění základových pasů rovného</t>
  </si>
  <si>
    <t>-2045370719</t>
  </si>
  <si>
    <t>24</t>
  </si>
  <si>
    <t>274361821</t>
  </si>
  <si>
    <t>Výztuž základových pásů betonářskou ocelí 10 505 (R)</t>
  </si>
  <si>
    <t>1229790556</t>
  </si>
  <si>
    <t>"v. č. D1.12+13 - sektor skoku do dálky - doskočiště-okraj"</t>
  </si>
  <si>
    <t xml:space="preserve">   ((8,50*2+3,0)*3+0,45*20)</t>
  </si>
  <si>
    <t>-69</t>
  </si>
  <si>
    <t xml:space="preserve">"konstrukční výztuž R 6    t" </t>
  </si>
  <si>
    <t xml:space="preserve">  69*0,000222*1,2</t>
  </si>
  <si>
    <t>25</t>
  </si>
  <si>
    <t>275313611</t>
  </si>
  <si>
    <t>Základové patky z betonu tř. C 16/20</t>
  </si>
  <si>
    <t>884170223</t>
  </si>
  <si>
    <t>"v.č. 1,8"</t>
  </si>
  <si>
    <t>26</t>
  </si>
  <si>
    <t>275351121</t>
  </si>
  <si>
    <t>Zřízení bednění základových patek</t>
  </si>
  <si>
    <t>1718970765</t>
  </si>
  <si>
    <t>"ozn1"0,5*4*0,5*14</t>
  </si>
  <si>
    <t>27</t>
  </si>
  <si>
    <t>275351122</t>
  </si>
  <si>
    <t>Odstranění bednění základových patek</t>
  </si>
  <si>
    <t>1632066431</t>
  </si>
  <si>
    <t>Svislé a kompletní konstrukce</t>
  </si>
  <si>
    <t>28</t>
  </si>
  <si>
    <t>33817119-R</t>
  </si>
  <si>
    <t xml:space="preserve">Osazování sloupků a vzpěr plotových ocelových v  přes 2,60 m se zabetonováním</t>
  </si>
  <si>
    <t>kus</t>
  </si>
  <si>
    <t>-475184094</t>
  </si>
  <si>
    <t>"v.č. D1,7 a D1,9"14</t>
  </si>
  <si>
    <t>29</t>
  </si>
  <si>
    <t>M</t>
  </si>
  <si>
    <t>55342-nab2b</t>
  </si>
  <si>
    <t>Sloupek plotový žárově zinkovaný 4950x89x3mm- zavíčkovaný</t>
  </si>
  <si>
    <t>2057947907</t>
  </si>
  <si>
    <t>Vodorovné konstrukce</t>
  </si>
  <si>
    <t>30</t>
  </si>
  <si>
    <t>451573111</t>
  </si>
  <si>
    <t>Lože pod potrubí otevřený výkop ze štěrkopísku</t>
  </si>
  <si>
    <t>152277174</t>
  </si>
  <si>
    <t>(11+56)*0,3*0,1</t>
  </si>
  <si>
    <t>Komunikace pozemní</t>
  </si>
  <si>
    <t>31</t>
  </si>
  <si>
    <t>564211111</t>
  </si>
  <si>
    <t>Podklad nebo podsyp ze štěrkopísku ŠP tl 50 mm</t>
  </si>
  <si>
    <t>-433865738</t>
  </si>
  <si>
    <t>32</t>
  </si>
  <si>
    <t>564251111</t>
  </si>
  <si>
    <t>Podklad nebo podsyp ze štěrkopísku ŠP tl 150 mm</t>
  </si>
  <si>
    <t>157381315</t>
  </si>
  <si>
    <t xml:space="preserve">"doskočiště - podklad ze štěrkopísku"    8,7*4,2</t>
  </si>
  <si>
    <t>33</t>
  </si>
  <si>
    <t>564730111</t>
  </si>
  <si>
    <t>Podklad z kameniva hrubého drceného vel. 16-32 mm tl 100 mm</t>
  </si>
  <si>
    <t>-666831198</t>
  </si>
  <si>
    <t>34</t>
  </si>
  <si>
    <t>564771111</t>
  </si>
  <si>
    <t>Podklad z kameniva hrubého drceného vel. 32-63 mm tl 250 mm</t>
  </si>
  <si>
    <t>1801263568</t>
  </si>
  <si>
    <t>35</t>
  </si>
  <si>
    <t>564821111</t>
  </si>
  <si>
    <t>Podklad ze štěrkodrtě ŠD tl 80 mm 4-8mm</t>
  </si>
  <si>
    <t>-2008190546</t>
  </si>
  <si>
    <t>"fotbalové hřiště"44*24</t>
  </si>
  <si>
    <t>36</t>
  </si>
  <si>
    <t>571907112</t>
  </si>
  <si>
    <t>Posyp krytu kamenivem drceným nebo těženým do 40 kg/m2</t>
  </si>
  <si>
    <t>-1784903425</t>
  </si>
  <si>
    <t>"podsyp tl.20mm"</t>
  </si>
  <si>
    <t>"v.č. D1.2 a 1,8 "</t>
  </si>
  <si>
    <t>37</t>
  </si>
  <si>
    <t>576133121</t>
  </si>
  <si>
    <t>Asfaltový koberec mastixový SMA 8 (AKMJ) tl 40 mm š přes 3 m</t>
  </si>
  <si>
    <t>-1124607051</t>
  </si>
  <si>
    <t>38</t>
  </si>
  <si>
    <t>576143321</t>
  </si>
  <si>
    <t>Asfaltový koberec mastixový SMA 16 (AKMH) tl 50 mm š přes 3 m</t>
  </si>
  <si>
    <t>1146264015</t>
  </si>
  <si>
    <t>39</t>
  </si>
  <si>
    <t>57929nab1</t>
  </si>
  <si>
    <t xml:space="preserve">Lajnování venkovního litého pryžového povrchu elastickým lakem v různé barevnosti </t>
  </si>
  <si>
    <t>627567410</t>
  </si>
  <si>
    <t>40</t>
  </si>
  <si>
    <t>57936nab1</t>
  </si>
  <si>
    <t>Položení sportovního povrchu - umělé trávy tl.18mm vč vkladeného lajnování , které je součásti UMT, délka vloženého lajnování je 200m</t>
  </si>
  <si>
    <t>1787060353</t>
  </si>
  <si>
    <t xml:space="preserve">"tráva umělá - tl. 18mm s písčitým vsypem vč  vkládaného lajnování- délky "</t>
  </si>
  <si>
    <t>"plocha" 44*24+3,0*1,2*2</t>
  </si>
  <si>
    <t>41</t>
  </si>
  <si>
    <t>6975nab02</t>
  </si>
  <si>
    <t xml:space="preserve">umělý trávník  s výškou vlasu 60mm (např Champion 60)-vč lajnování a zásyp křemičitým pískem a granulátem</t>
  </si>
  <si>
    <t>-2123455797</t>
  </si>
  <si>
    <t>42</t>
  </si>
  <si>
    <t>59341nab2</t>
  </si>
  <si>
    <t xml:space="preserve">Umělý sportovní kryt PUR- povrch plošně vodopropustný, dvovrstvý s vrchním nástřikem tl. 13mm - vrstva EPDM </t>
  </si>
  <si>
    <t>1539173158</t>
  </si>
  <si>
    <t>Úpravy povrchů, podlahy a osazování výplní</t>
  </si>
  <si>
    <t>43</t>
  </si>
  <si>
    <t>63511nab2</t>
  </si>
  <si>
    <t>Násyp z křemičitého písku bílého - fr. 2mm - sušeného</t>
  </si>
  <si>
    <t>-1160269964</t>
  </si>
  <si>
    <t>"v. č. D1.6-ektor skoku do dálky - doskočiště"</t>
  </si>
  <si>
    <t xml:space="preserve">" doskočiště - násyp"     8,000*3,0*0,4</t>
  </si>
  <si>
    <t>Ostatní konstrukce a práce, bourání</t>
  </si>
  <si>
    <t>44</t>
  </si>
  <si>
    <t>916331112</t>
  </si>
  <si>
    <t>Osazení zahradního obrubníku betonového do lože z betonu s boční opěrou</t>
  </si>
  <si>
    <t>1124630452</t>
  </si>
  <si>
    <t>"ovál D 1,2 a 1,4"</t>
  </si>
  <si>
    <t>3,14*14,55*2+36,4*2+6,3+1,0+8+2,6++9+7,5+14+2,6+0,826</t>
  </si>
  <si>
    <t>45</t>
  </si>
  <si>
    <t>59217037</t>
  </si>
  <si>
    <t>obrubník betonový parkový přírodní 500x50x200mm</t>
  </si>
  <si>
    <t>-254449468</t>
  </si>
  <si>
    <t>216*1,01</t>
  </si>
  <si>
    <t>46</t>
  </si>
  <si>
    <t>916991121</t>
  </si>
  <si>
    <t>Lože pod obrubníky, krajníky nebo obruby z dlažebních kostek z betonu prostého</t>
  </si>
  <si>
    <t>1875161205</t>
  </si>
  <si>
    <t>" obrubníky"216*0,3*0,1</t>
  </si>
  <si>
    <t>"odvodňovací žlab"148,115*0,3*0,1</t>
  </si>
  <si>
    <t>47</t>
  </si>
  <si>
    <t>919726121</t>
  </si>
  <si>
    <t>Geotextilie pro ochranu, separaci a filtraci netkaná měrná hmotnost do 200 g/m2</t>
  </si>
  <si>
    <t>-692749303</t>
  </si>
  <si>
    <t xml:space="preserve">"geotextilie - obalení drenáže     m2"   </t>
  </si>
  <si>
    <t>(24*9+27)*1,0</t>
  </si>
  <si>
    <t>(36,358+3,14*12,6*2)*1,0</t>
  </si>
  <si>
    <t>(9+68)*1,0</t>
  </si>
  <si>
    <t>8,0*3,0*1,2</t>
  </si>
  <si>
    <t>(8,0+3,0)*2*0,4*1,2</t>
  </si>
  <si>
    <t>48</t>
  </si>
  <si>
    <t>935113111</t>
  </si>
  <si>
    <t>Osazení odvodňovacího polymerbetonového žlabu s krycím roštem šířky do 200 mm</t>
  </si>
  <si>
    <t>-1261391834</t>
  </si>
  <si>
    <t>"dle v.č. D1,3"148,115</t>
  </si>
  <si>
    <t>49</t>
  </si>
  <si>
    <t>28661nab21</t>
  </si>
  <si>
    <t>žlab odvodňovací štěrbinový - polymerbetonový š 160mm, se zvýšenou hranou</t>
  </si>
  <si>
    <t>-1729743699</t>
  </si>
  <si>
    <t xml:space="preserve">" m-1kus"    148,115*1,01+0,404-76</t>
  </si>
  <si>
    <t>50</t>
  </si>
  <si>
    <t>28661nab21b</t>
  </si>
  <si>
    <t>žlab odvodňovací štěrbinový - polymerbetonový š 160mm, bez zvýšené hrany- délky 0,5m</t>
  </si>
  <si>
    <t>25010248</t>
  </si>
  <si>
    <t xml:space="preserve">" m-2kus v obloucích"    ((3,14*12,0*2)+0,64)*2</t>
  </si>
  <si>
    <t>51</t>
  </si>
  <si>
    <t>28661nab22</t>
  </si>
  <si>
    <t>kryt žlabu plastový rošt bílé barvy</t>
  </si>
  <si>
    <t>-598829448</t>
  </si>
  <si>
    <t>148,115*1,01+0,404</t>
  </si>
  <si>
    <t>52</t>
  </si>
  <si>
    <t>28661nab23</t>
  </si>
  <si>
    <t xml:space="preserve">vpusť 0,5m plastový koš-   PE PP NW 100 stavební š146, v485mm, odtok DN 100/150 </t>
  </si>
  <si>
    <t>-840316732</t>
  </si>
  <si>
    <t>53</t>
  </si>
  <si>
    <t>28661nab24</t>
  </si>
  <si>
    <t xml:space="preserve">vpusť  0,5m C revizní nástavec pro vpusť 0,5 KTL  š.168, v41mm</t>
  </si>
  <si>
    <t>-288065462</t>
  </si>
  <si>
    <t>54</t>
  </si>
  <si>
    <t>93511nab1</t>
  </si>
  <si>
    <t>Osazení obruby polymerbetonové s pružnou hranou a lapačem písku - šířky 560mm</t>
  </si>
  <si>
    <t>2080806678</t>
  </si>
  <si>
    <t>"v.č. 1,5"</t>
  </si>
  <si>
    <t>8,5*2+3,0</t>
  </si>
  <si>
    <t>55</t>
  </si>
  <si>
    <t>59227nab1</t>
  </si>
  <si>
    <t>doskočiště -lapač písku 1,0m spodní díl PP, nosný rošt pozink, gumová rohož , stavební š.500mm v.178mm</t>
  </si>
  <si>
    <t>-888548684</t>
  </si>
  <si>
    <t xml:space="preserve">"ztratné 1%   (1kus=1m)    ks"     20*1,01</t>
  </si>
  <si>
    <t>56</t>
  </si>
  <si>
    <t>59227nab2</t>
  </si>
  <si>
    <t>doskočiště -lapač písku 0,5m spodní díl PP, nosný rošt pozink, gumová rohož , stavební š.500mm v.178mm</t>
  </si>
  <si>
    <t>-1531067756</t>
  </si>
  <si>
    <t xml:space="preserve">"ztratné 1%   (1kus=1m)    ks"     1*1,01</t>
  </si>
  <si>
    <t>57</t>
  </si>
  <si>
    <t>59227nab3</t>
  </si>
  <si>
    <t>doskočiště -čelní stěna lapač písku , stavební š.500mm v.121mm</t>
  </si>
  <si>
    <t>2044181022</t>
  </si>
  <si>
    <t xml:space="preserve">"ztratné 1%   (1kus=1m)    ks"     4*1,01</t>
  </si>
  <si>
    <t>58</t>
  </si>
  <si>
    <t>59227nab4</t>
  </si>
  <si>
    <t>doskočiště - obrubník 1,0m černá hrana,vrchní gumová hrana se vzduchovými polštáři vyrobeno z EPDM š 60, v300mm</t>
  </si>
  <si>
    <t>-307720551</t>
  </si>
  <si>
    <t xml:space="preserve">"ztratné 1%   (1kus=1m)    ks" 20*1,01</t>
  </si>
  <si>
    <t>59</t>
  </si>
  <si>
    <t>59227nab5</t>
  </si>
  <si>
    <t>doskočiště - obrubník rohový 150/150 černá hrana,vrchní gumová hrana se vzduchovými polštáři vyrobeno z EPDM š 60, v300mm</t>
  </si>
  <si>
    <t>-299729329</t>
  </si>
  <si>
    <t xml:space="preserve">"ztratné 1%   (1kus=1m)    ks" 4*1,01</t>
  </si>
  <si>
    <t>60</t>
  </si>
  <si>
    <t>944511111</t>
  </si>
  <si>
    <t>Montáž ochranné sítě z textilie z umělých vláken</t>
  </si>
  <si>
    <t>510630847</t>
  </si>
  <si>
    <t>"v, D 1,8 a D11"</t>
  </si>
  <si>
    <t>15*2*5,0</t>
  </si>
  <si>
    <t>61</t>
  </si>
  <si>
    <t>31687nab2</t>
  </si>
  <si>
    <t xml:space="preserve">síť záchytná bezuzlová, PP,vysoce pevná - tl. 5mm, oko 45mm  - zelená</t>
  </si>
  <si>
    <t>-1721150651</t>
  </si>
  <si>
    <t>150*1,05</t>
  </si>
  <si>
    <t>62</t>
  </si>
  <si>
    <t>953943124</t>
  </si>
  <si>
    <t>Osazování výrobků do 30 kg/kus do betonu</t>
  </si>
  <si>
    <t>-1058573183</t>
  </si>
  <si>
    <t xml:space="preserve"> "Skok do dálky "1</t>
  </si>
  <si>
    <t>63</t>
  </si>
  <si>
    <t>28486nab1</t>
  </si>
  <si>
    <t>odrazové prkno pro skok daleký vč. zákrytového pouzdra</t>
  </si>
  <si>
    <t>-493110338</t>
  </si>
  <si>
    <t>64</t>
  </si>
  <si>
    <t>28487nab1</t>
  </si>
  <si>
    <t>nerezový truhlík pro odrazové prkno</t>
  </si>
  <si>
    <t>995518146</t>
  </si>
  <si>
    <t>65</t>
  </si>
  <si>
    <t>28488nab1</t>
  </si>
  <si>
    <t>nerezové zakrytí odrazového prkna se syntetickým povrchem</t>
  </si>
  <si>
    <t>672964955</t>
  </si>
  <si>
    <t>66</t>
  </si>
  <si>
    <t>28489nab1</t>
  </si>
  <si>
    <t>hliníkové hrablo, hrábě a lopata</t>
  </si>
  <si>
    <t>54948702</t>
  </si>
  <si>
    <t>67</t>
  </si>
  <si>
    <t>28490nab1</t>
  </si>
  <si>
    <t>značky odrazu pro skok daleký</t>
  </si>
  <si>
    <t>153545172</t>
  </si>
  <si>
    <t>68</t>
  </si>
  <si>
    <t>95998 nab1</t>
  </si>
  <si>
    <t>Vybavení hřiště-mon. a dod.s malá kopaná (branka vč síť..) dle specifikace v TZ</t>
  </si>
  <si>
    <t>-1285709183</t>
  </si>
  <si>
    <t>69</t>
  </si>
  <si>
    <t>95998nab8</t>
  </si>
  <si>
    <t xml:space="preserve">Vybavení hřiště - dodávka a montáž plachty vodopropustné krycí  s háčky - doskočiště skoku do dálky-dle specifikace v TZ</t>
  </si>
  <si>
    <t>-204801675</t>
  </si>
  <si>
    <t>70</t>
  </si>
  <si>
    <t>97901</t>
  </si>
  <si>
    <t>Odstranění stávajícího záchytného systému kotejnérové stání atd vč nakládání a odvezení na skládku - objem bouraného materiálu je 5m3</t>
  </si>
  <si>
    <t>-590986862</t>
  </si>
  <si>
    <t>71</t>
  </si>
  <si>
    <t>97902</t>
  </si>
  <si>
    <t xml:space="preserve">Odstranění stávajícího sportovního zařízení (sloupy na sítě a patky) vč. nakádání  a odvození na skládku -4 sloupky pro uchycení sítě</t>
  </si>
  <si>
    <t>144973846</t>
  </si>
  <si>
    <t>72</t>
  </si>
  <si>
    <t>97903</t>
  </si>
  <si>
    <t>Odstranění stávajícího venkovního schodiště a přístřešku vč nakládání a odvození na skládku</t>
  </si>
  <si>
    <t>-915628330</t>
  </si>
  <si>
    <t>997</t>
  </si>
  <si>
    <t>Přesun sutě</t>
  </si>
  <si>
    <t>73</t>
  </si>
  <si>
    <t>997221551</t>
  </si>
  <si>
    <t>Vodorovná doprava suti ze sypkých materiálů do 1 km</t>
  </si>
  <si>
    <t>1697002179</t>
  </si>
  <si>
    <t>74</t>
  </si>
  <si>
    <t>997221559</t>
  </si>
  <si>
    <t>Příplatek ZKD 1 km u vodorovné dopravy suti ze sypkých materiálů</t>
  </si>
  <si>
    <t>632071803</t>
  </si>
  <si>
    <t>667,7*9</t>
  </si>
  <si>
    <t>75</t>
  </si>
  <si>
    <t>997221611</t>
  </si>
  <si>
    <t>Nakládání suti na dopravní prostředky pro vodorovnou dopravu</t>
  </si>
  <si>
    <t>-1190090868</t>
  </si>
  <si>
    <t>76</t>
  </si>
  <si>
    <t>997221615</t>
  </si>
  <si>
    <t>Poplatek za uložení na skládce (skládkovné) stavebního odpadu betonového kód odpadu 17 01 01</t>
  </si>
  <si>
    <t>334338371</t>
  </si>
  <si>
    <t>6,5</t>
  </si>
  <si>
    <t>77</t>
  </si>
  <si>
    <t>997221655</t>
  </si>
  <si>
    <t>Poplatek za uložení na skládce (skládkovné) zeminy a kamení kód odpadu 17 05 04</t>
  </si>
  <si>
    <t>796635737</t>
  </si>
  <si>
    <t>667,7-6,5</t>
  </si>
  <si>
    <t>998</t>
  </si>
  <si>
    <t>Přesun hmot</t>
  </si>
  <si>
    <t>78</t>
  </si>
  <si>
    <t>998222012</t>
  </si>
  <si>
    <t>Přesun hmot pro tělovýchovné plochy</t>
  </si>
  <si>
    <t>1649454799</t>
  </si>
  <si>
    <t>PSV</t>
  </si>
  <si>
    <t>Práce a dodávky PSV</t>
  </si>
  <si>
    <t>721</t>
  </si>
  <si>
    <t>Zdravotechnika - vnitřní kanalizace</t>
  </si>
  <si>
    <t>79</t>
  </si>
  <si>
    <t>721173317</t>
  </si>
  <si>
    <t>Potrubí kanalizační z PVC SN 4 dešťové DN 160</t>
  </si>
  <si>
    <t>-1914176962</t>
  </si>
  <si>
    <t>"v. D1,3"</t>
  </si>
  <si>
    <t>56+11</t>
  </si>
  <si>
    <t>80</t>
  </si>
  <si>
    <t>998721201</t>
  </si>
  <si>
    <t>Přesun hmot procentní pro vnitřní kanalizace v objektech v do 6 m</t>
  </si>
  <si>
    <t>%</t>
  </si>
  <si>
    <t>-2079722027</t>
  </si>
  <si>
    <t>741</t>
  </si>
  <si>
    <t>Elektroinstalace - silnoproud</t>
  </si>
  <si>
    <t>81</t>
  </si>
  <si>
    <t>74101</t>
  </si>
  <si>
    <t>Přípojka elektro CYKY4x10 délky 58m, položka obsahuje realizaci trasy kabelového vedení, vč. oživení a nezbyfné revize</t>
  </si>
  <si>
    <t>-234050245</t>
  </si>
  <si>
    <t>767</t>
  </si>
  <si>
    <t>Konstrukce zámečnické</t>
  </si>
  <si>
    <t>82</t>
  </si>
  <si>
    <t>76797nab1</t>
  </si>
  <si>
    <t>Montáž - natažení+napnutí lanka nosného ocelového - jednoho lana</t>
  </si>
  <si>
    <t>1151273307</t>
  </si>
  <si>
    <t xml:space="preserve">"lanko ocelové s PVC tl. 5mm  ve výšce 2,5m"</t>
  </si>
  <si>
    <t xml:space="preserve">"lanko střední "  15*2</t>
  </si>
  <si>
    <t>83</t>
  </si>
  <si>
    <t>31452nab2</t>
  </si>
  <si>
    <t xml:space="preserve">lanko ocelové pozinkované + PVC -  D 5mm</t>
  </si>
  <si>
    <t>475225249</t>
  </si>
  <si>
    <t>30*1,05</t>
  </si>
  <si>
    <t>84</t>
  </si>
  <si>
    <t>767995111</t>
  </si>
  <si>
    <t>Montáž atypických zámečnických konstrukcí hmotnosti do 5 kg</t>
  </si>
  <si>
    <t>kg</t>
  </si>
  <si>
    <t>-1166796342</t>
  </si>
  <si>
    <t>"trubky ztužující oplocení šroubované"</t>
  </si>
  <si>
    <t>15*2*2*1,94</t>
  </si>
  <si>
    <t>"kotvící a spojovací materiál"30</t>
  </si>
  <si>
    <t>85</t>
  </si>
  <si>
    <t>14011 nab2</t>
  </si>
  <si>
    <t>trubka ocelová bezešvá žárově zinkovaná 32x2,6mm vč úpravy pro montáž na sloupky a kotvicí materiál</t>
  </si>
  <si>
    <t>-1549064816</t>
  </si>
  <si>
    <t>15*2*2*1,94*1,03</t>
  </si>
  <si>
    <t>"kotvící a spojovací materiál"30*1,03</t>
  </si>
  <si>
    <t>86</t>
  </si>
  <si>
    <t>998767202</t>
  </si>
  <si>
    <t>Přesun hmot procentní pro zámečnické konstrukce v objektech v do 12 m</t>
  </si>
  <si>
    <t>1791578407</t>
  </si>
  <si>
    <t>VRN</t>
  </si>
  <si>
    <t>Vedlejší rozpočtové náklady-pro celou stavbu</t>
  </si>
  <si>
    <t>VRN1</t>
  </si>
  <si>
    <t>Průzkumné, geodetické a projektové práce</t>
  </si>
  <si>
    <t>87</t>
  </si>
  <si>
    <t>011103000</t>
  </si>
  <si>
    <t>Geologický průzkum</t>
  </si>
  <si>
    <t>soubor</t>
  </si>
  <si>
    <t>1024</t>
  </si>
  <si>
    <t>760262085</t>
  </si>
  <si>
    <t>88</t>
  </si>
  <si>
    <t>012203000</t>
  </si>
  <si>
    <t>Geodetické práce při provádění stavby</t>
  </si>
  <si>
    <t>977872636</t>
  </si>
  <si>
    <t>89</t>
  </si>
  <si>
    <t>012303000</t>
  </si>
  <si>
    <t>Geodetické práce po výstavbě-zaměření skutečného provedení stavby</t>
  </si>
  <si>
    <t>234216037</t>
  </si>
  <si>
    <t>90</t>
  </si>
  <si>
    <t>012305000</t>
  </si>
  <si>
    <t>Vytýčení stáv. inženýrských sítí před zahájením zemních prací</t>
  </si>
  <si>
    <t>1283528161</t>
  </si>
  <si>
    <t>91</t>
  </si>
  <si>
    <t>013254000</t>
  </si>
  <si>
    <t>Dokumentace skutečného provedení stavby- dle vyhlášky 499/2006 SB ve třech vyhotoveních a jednom elektronickém na CD Rom</t>
  </si>
  <si>
    <t>-846331281</t>
  </si>
  <si>
    <t>VRN3</t>
  </si>
  <si>
    <t>Zařízení staveniště</t>
  </si>
  <si>
    <t>92</t>
  </si>
  <si>
    <t>032002000</t>
  </si>
  <si>
    <t xml:space="preserve">Zřízení a zrušení  staveniště- náklady spojené s vybudováním, provozem a likvidaci zařízení staveniště</t>
  </si>
  <si>
    <t>757677770</t>
  </si>
  <si>
    <t>VRN4</t>
  </si>
  <si>
    <t>Inženýrská činnost</t>
  </si>
  <si>
    <t>93</t>
  </si>
  <si>
    <t>043134000</t>
  </si>
  <si>
    <t>Zkoušky zatěžovací statické</t>
  </si>
  <si>
    <t>-1049463528</t>
  </si>
  <si>
    <t>VRN9</t>
  </si>
  <si>
    <t>Ostatní náklady</t>
  </si>
  <si>
    <t>94</t>
  </si>
  <si>
    <t>092103001</t>
  </si>
  <si>
    <t>Náklady spojené s umístěním stavby</t>
  </si>
  <si>
    <t>2136676967</t>
  </si>
  <si>
    <t>02 - SO 02 Víceúčelové hřiště a tribuna</t>
  </si>
  <si>
    <t>0058982</t>
  </si>
  <si>
    <t xml:space="preserve">    8 - Trubní vedení</t>
  </si>
  <si>
    <t>Sejmutí drnu tl do 100 mm s přemístěním do 50 m nebo naložením na dopravní prostředek v obj.01</t>
  </si>
  <si>
    <t>1349869564</t>
  </si>
  <si>
    <t>Sejmutí ornice plochy přes 500 m2 tl vrstvy do 200 mm strojně vobj. 01</t>
  </si>
  <si>
    <t>-1382890125</t>
  </si>
  <si>
    <t>1933553872</t>
  </si>
  <si>
    <t>"v,č. D1,11"</t>
  </si>
  <si>
    <t>"víceúčelové hřiště"</t>
  </si>
  <si>
    <t>29,4*22,4*0,22</t>
  </si>
  <si>
    <t>-1689480378</t>
  </si>
  <si>
    <t>"v.č. D1.12"</t>
  </si>
  <si>
    <t>"ozn 3"1,0*1,0*1,15*2</t>
  </si>
  <si>
    <t>-1834671189</t>
  </si>
  <si>
    <t>"v.č. 1,12"</t>
  </si>
  <si>
    <t>"ozn1"0,5*0,5*0,85*4</t>
  </si>
  <si>
    <t>"ozn 2"0,5*0,5*1,1*20</t>
  </si>
  <si>
    <t>132251101</t>
  </si>
  <si>
    <t xml:space="preserve">Hloubení rýh nezapažených  š do 800 mm v hornině třídy těžitelnosti I, skupiny 3 objem do 20 m3 strojně</t>
  </si>
  <si>
    <t>-2123701546</t>
  </si>
  <si>
    <t xml:space="preserve"> "1,1,16"</t>
  </si>
  <si>
    <t>"Patky"</t>
  </si>
  <si>
    <t>0,4*0,6*0,75*6</t>
  </si>
  <si>
    <t>"pásy"</t>
  </si>
  <si>
    <t>(0,8+0,4)/2*0,4*0,6*3</t>
  </si>
  <si>
    <t>(0,8+0,25)/2*0,4*0,6*3</t>
  </si>
  <si>
    <t>0,8*0,4*0,6*3</t>
  </si>
  <si>
    <t>10*0,9*0,3</t>
  </si>
  <si>
    <t>1073454161</t>
  </si>
  <si>
    <t>"drenáž v.č.1.14 "</t>
  </si>
  <si>
    <t>(26+28*5)*0,3*0,5</t>
  </si>
  <si>
    <t>-1004693310</t>
  </si>
  <si>
    <t>"výkop"144,883+1,15+6,35+24,9+5,166</t>
  </si>
  <si>
    <t>-1074219693</t>
  </si>
  <si>
    <t>"výkop"182,449</t>
  </si>
  <si>
    <t>-654360682</t>
  </si>
  <si>
    <t>29*22</t>
  </si>
  <si>
    <t>10,0*2,7</t>
  </si>
  <si>
    <t>10,0*0,9</t>
  </si>
  <si>
    <t>-1261928476</t>
  </si>
  <si>
    <t>182,359</t>
  </si>
  <si>
    <t>404139877</t>
  </si>
  <si>
    <t>"výkop"182,359*2,0</t>
  </si>
  <si>
    <t>-340955863</t>
  </si>
  <si>
    <t>"Víceúčelové hřiště"</t>
  </si>
  <si>
    <t>10*2,7</t>
  </si>
  <si>
    <t>10*0,9</t>
  </si>
  <si>
    <t>1635502014</t>
  </si>
  <si>
    <t>212751103.ACO</t>
  </si>
  <si>
    <t>Trativod z trubek PVC-U SN 4 ACO Flex perforace 360° včetně lože otevřený výkop DN 80 pro meliorace</t>
  </si>
  <si>
    <t>-1232497377</t>
  </si>
  <si>
    <t>(26+28*5)</t>
  </si>
  <si>
    <t>777456193</t>
  </si>
  <si>
    <t>"ozn. 1"0,5*0,5*0,15*4</t>
  </si>
  <si>
    <t>"ozn. 2"0,5*0,5*0,15*20</t>
  </si>
  <si>
    <t>"ozn 3"1,0*1,0*0,15*2</t>
  </si>
  <si>
    <t>271532212</t>
  </si>
  <si>
    <t>Podsyp pod základové konstrukce se zhutněním z hrubého kameniva frakce 16 až 32 mm</t>
  </si>
  <si>
    <t>-1026416749</t>
  </si>
  <si>
    <t xml:space="preserve">"pod prvním  L""</t>
  </si>
  <si>
    <t>10,0*0,9*0,3</t>
  </si>
  <si>
    <t>1678729840</t>
  </si>
  <si>
    <t xml:space="preserve"> "pod pásy"</t>
  </si>
  <si>
    <t>"v.č D 1.16"</t>
  </si>
  <si>
    <t>1,7*0,6 *0,1*3</t>
  </si>
  <si>
    <t>0,4*0,6*0,1*6</t>
  </si>
  <si>
    <t>"pod prvním L"</t>
  </si>
  <si>
    <t>10,0*0,9*0,1</t>
  </si>
  <si>
    <t>274313811</t>
  </si>
  <si>
    <t>Základové pásy z betonu tř. C 25/30</t>
  </si>
  <si>
    <t>1399662305</t>
  </si>
  <si>
    <t>"pásy pod tribunu"</t>
  </si>
  <si>
    <t xml:space="preserve"> "1,16"</t>
  </si>
  <si>
    <t>1521298064</t>
  </si>
  <si>
    <t>(0,8+0,4)/2*0,4*2*3</t>
  </si>
  <si>
    <t>(0,8+0,25)/2*0,4*2*3</t>
  </si>
  <si>
    <t>0,8*0,4*2*3</t>
  </si>
  <si>
    <t>0,6*0,4*3*3</t>
  </si>
  <si>
    <t>1691710919</t>
  </si>
  <si>
    <t>-26966890</t>
  </si>
  <si>
    <t>0,6*7*0,000222*3*1,03</t>
  </si>
  <si>
    <t>3,0*6*0,000888*3*1,03</t>
  </si>
  <si>
    <t>-2734033</t>
  </si>
  <si>
    <t>"ozn1"0,5*0,5*0,7*4</t>
  </si>
  <si>
    <t>"ozn 2"0,5*0,5*0,95*20</t>
  </si>
  <si>
    <t>"ozn3"1,0*1,0*1,0*2</t>
  </si>
  <si>
    <t>275313811</t>
  </si>
  <si>
    <t>Základové patky z betonu tř. C 25/30</t>
  </si>
  <si>
    <t>-2030098657</t>
  </si>
  <si>
    <t>"pod tribunou v.č.1,16"</t>
  </si>
  <si>
    <t>0,4*0,6*0,65*3</t>
  </si>
  <si>
    <t>1926188633</t>
  </si>
  <si>
    <t>"ozn1"0,5*4*0,5*4</t>
  </si>
  <si>
    <t>"ozn 2"0,5*4*0,5*20</t>
  </si>
  <si>
    <t>"ozn3"1,0*4*0,5*2</t>
  </si>
  <si>
    <t>-1137372993</t>
  </si>
  <si>
    <t>"pod tribunou"</t>
  </si>
  <si>
    <t>(0,4+0,6)*2*0,3*3</t>
  </si>
  <si>
    <t>(0,4+0,6)*2*0,5*3</t>
  </si>
  <si>
    <t>1359403845</t>
  </si>
  <si>
    <t>1993114296</t>
  </si>
  <si>
    <t>-1372035481</t>
  </si>
  <si>
    <t xml:space="preserve">"v.č.  D1.12"20</t>
  </si>
  <si>
    <t>55342-nab1b</t>
  </si>
  <si>
    <t>1403260032</t>
  </si>
  <si>
    <t>388129140</t>
  </si>
  <si>
    <t>Montáž ŽB dílců prefabrikovaných kanálů pro IS tvaru L hmotnosti do 3 t</t>
  </si>
  <si>
    <t>-1047881767</t>
  </si>
  <si>
    <t>4*2</t>
  </si>
  <si>
    <t>5938501</t>
  </si>
  <si>
    <t>Železobetonový prefabrikát pro tribunu tvaru L 900x300mm dél,5000mm</t>
  </si>
  <si>
    <t>-1395837995</t>
  </si>
  <si>
    <t>1308431811</t>
  </si>
  <si>
    <t>29,4*22,4-1,5*1,7</t>
  </si>
  <si>
    <t>660116218</t>
  </si>
  <si>
    <t>"víceúčelové hřiště D1,11"</t>
  </si>
  <si>
    <t>29*22-1,5*1,7</t>
  </si>
  <si>
    <t>1732590308</t>
  </si>
  <si>
    <t>1211522013</t>
  </si>
  <si>
    <t>"v.č. D1.11 a D1,13"</t>
  </si>
  <si>
    <t>1315754542</t>
  </si>
  <si>
    <t>1453267011</t>
  </si>
  <si>
    <t>1234560518</t>
  </si>
  <si>
    <t>1400</t>
  </si>
  <si>
    <t>59341nab1</t>
  </si>
  <si>
    <t>Umělý sportovní kryt PUR- povrch plošně vodopropustný tl. 11mm - vrstva z polyuretanového pojiva a EPDM celobarevným granulátem</t>
  </si>
  <si>
    <t>-1576510683</t>
  </si>
  <si>
    <t>"viceúčelové hřiště"29*22-1,5*1,7</t>
  </si>
  <si>
    <t>Trubní vedení</t>
  </si>
  <si>
    <t>8773-R</t>
  </si>
  <si>
    <t>Montáž napojení drenážního potrubí na kanalizaci</t>
  </si>
  <si>
    <t>1941108122</t>
  </si>
  <si>
    <t>76695-OS p</t>
  </si>
  <si>
    <t>Montáž a dodávka plastové sedačky rozm š 420x v.325mm- dlke PD v.č. D.1.1.15</t>
  </si>
  <si>
    <t>851751496</t>
  </si>
  <si>
    <t>1463201321</t>
  </si>
  <si>
    <t>"víceúčelové hřiště D1,11 a 13"</t>
  </si>
  <si>
    <t>(29+22)*2</t>
  </si>
  <si>
    <t>-1728599010</t>
  </si>
  <si>
    <t>102*1,01</t>
  </si>
  <si>
    <t>-1873371519</t>
  </si>
  <si>
    <t>" obrubníky"102*0,3*0,1</t>
  </si>
  <si>
    <t>1110200056</t>
  </si>
  <si>
    <t>(26+28*5)*1,0</t>
  </si>
  <si>
    <t>936001002</t>
  </si>
  <si>
    <t>Montáž prvků městské a zahradní architektury hmotnosti do 1,5 t</t>
  </si>
  <si>
    <t>643659628</t>
  </si>
  <si>
    <t>59373-R</t>
  </si>
  <si>
    <t>stupeň schodišťový šxv 390x190mm dél 1500mm</t>
  </si>
  <si>
    <t>-1557936713</t>
  </si>
  <si>
    <t>-441863449</t>
  </si>
  <si>
    <t>(9*2,5*2)*5,0</t>
  </si>
  <si>
    <t>61888442</t>
  </si>
  <si>
    <t>225*1,05</t>
  </si>
  <si>
    <t>95998nab5</t>
  </si>
  <si>
    <t>Vybavení hřiště - dodávka a montáž koše basketbalového-nosný systém s vyložením a s obroučkou+síťka-dle specifikace v TZ</t>
  </si>
  <si>
    <t>-1786642392</t>
  </si>
  <si>
    <t>"hřiště víceúčelové - vybavení sportovní"</t>
  </si>
  <si>
    <t xml:space="preserve">"koš basketbalový - nosný systém s vyložením a s obroučkou+síťka    ks"     2</t>
  </si>
  <si>
    <t>95998nab7</t>
  </si>
  <si>
    <t>Vybavení hřiště - dodávka sloupků na volejbal vč. sportovní sítě-dle specifikace v TZ</t>
  </si>
  <si>
    <t>sada</t>
  </si>
  <si>
    <t>-1142329398</t>
  </si>
  <si>
    <t>" vybavení sportovní"</t>
  </si>
  <si>
    <t xml:space="preserve">     4</t>
  </si>
  <si>
    <t>660265870</t>
  </si>
  <si>
    <t>-632033922</t>
  </si>
  <si>
    <t xml:space="preserve">"lanko střední "    (9*2,5)*2</t>
  </si>
  <si>
    <t>1763762112</t>
  </si>
  <si>
    <t>45*1,05</t>
  </si>
  <si>
    <t>-482536494</t>
  </si>
  <si>
    <t>45*2*1,94</t>
  </si>
  <si>
    <t>1267672848</t>
  </si>
  <si>
    <t>45*2*1,94*1,03</t>
  </si>
  <si>
    <t>-609312741</t>
  </si>
  <si>
    <t>03 - SO 03 Šatny</t>
  </si>
  <si>
    <t>HSV - HSV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</si>
  <si>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</si>
  <si>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</si>
  <si>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</si>
  <si>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</si>
  <si>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</si>
  <si>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</si>
  <si>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</si>
  <si>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</si>
  <si>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</si>
  <si>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</si>
  <si>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</si>
  <si>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</si>
  <si>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</si>
  <si>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</si>
  <si>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</si>
  <si>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>Sejmutí drnu tl do 100 mm s přemístěním do 50 m nebo naložením na dopravní prostředek-sejmuto v obj.01</t>
  </si>
  <si>
    <t>2023301037</t>
  </si>
  <si>
    <t>121151113</t>
  </si>
  <si>
    <t xml:space="preserve">Sejmutí ornice plochy do 500 m2 tl vrstvy do 200 mm strojně  v obj. 01</t>
  </si>
  <si>
    <t>-85784112</t>
  </si>
  <si>
    <t>131251204</t>
  </si>
  <si>
    <t>Hloubení jam zapažených v hornině třídy těžitelnosti I, skupiny 3 objem do 500 m3 strojně</t>
  </si>
  <si>
    <t>-342692964</t>
  </si>
  <si>
    <t>14*10*(3,52+1,67)/2</t>
  </si>
  <si>
    <t>8,0*1,5*1,5</t>
  </si>
  <si>
    <t>-474244088</t>
  </si>
  <si>
    <t>"v.č. D1,17"</t>
  </si>
  <si>
    <t>(12+6,8)*2*0,6*0,8</t>
  </si>
  <si>
    <t>(0,6+6,2*2+2,4)*0,6*0,8</t>
  </si>
  <si>
    <t>7,0*0,4*0,5</t>
  </si>
  <si>
    <t>1,1*0,3*0,5*4</t>
  </si>
  <si>
    <t>"v.č.1,21"</t>
  </si>
  <si>
    <t>"schodiště</t>
  </si>
  <si>
    <t>2,0*0,3*0,91</t>
  </si>
  <si>
    <t>2,0*0,3*0,87</t>
  </si>
  <si>
    <t>151301401</t>
  </si>
  <si>
    <t>Zřízení vzepření stěn při pažení hnaném hl do 4 m</t>
  </si>
  <si>
    <t>-893953828</t>
  </si>
  <si>
    <t>(14+15,5)*2*(3,52+1,67)/2</t>
  </si>
  <si>
    <t>151301411</t>
  </si>
  <si>
    <t>Odstranění vzepření stěn při pažení hnaném hl do 4 m</t>
  </si>
  <si>
    <t>-518578370</t>
  </si>
  <si>
    <t>1531673791</t>
  </si>
  <si>
    <t>381,3+28,568-85,277</t>
  </si>
  <si>
    <t>-1044317723</t>
  </si>
  <si>
    <t>-1441157763</t>
  </si>
  <si>
    <t>324,591*2,0</t>
  </si>
  <si>
    <t>171251201</t>
  </si>
  <si>
    <t>930500320</t>
  </si>
  <si>
    <t>324,591</t>
  </si>
  <si>
    <t>174151101</t>
  </si>
  <si>
    <t>Zásyp jam, šachet rýh nebo kolem objektů sypaninou se zhutněním</t>
  </si>
  <si>
    <t>652467587</t>
  </si>
  <si>
    <t>"výkop"</t>
  </si>
  <si>
    <t>"vytlačená zemina"</t>
  </si>
  <si>
    <t>-(12,0*8,0*(3,52*1,67)/2)</t>
  </si>
  <si>
    <t>-6,6*1,4*1,5</t>
  </si>
  <si>
    <t>1873003710</t>
  </si>
  <si>
    <t>12*8,0</t>
  </si>
  <si>
    <t>7,0*1,4</t>
  </si>
  <si>
    <t>-1334907785</t>
  </si>
  <si>
    <t>"D1,17"</t>
  </si>
  <si>
    <t>12*8,0*0,15</t>
  </si>
  <si>
    <t>7,0*0,4*0,15</t>
  </si>
  <si>
    <t>1,1*0,3*0,15*4</t>
  </si>
  <si>
    <t>"D1.21"</t>
  </si>
  <si>
    <t>3,4*2,0*0,1</t>
  </si>
  <si>
    <t>2,0*0,3*0,1*2</t>
  </si>
  <si>
    <t>273313811</t>
  </si>
  <si>
    <t>Základové desky z betonu tř. C 25/30</t>
  </si>
  <si>
    <t>678724389</t>
  </si>
  <si>
    <t>12*8,0*0,16</t>
  </si>
  <si>
    <t>7,0*1,5*0,1</t>
  </si>
  <si>
    <t>273351121</t>
  </si>
  <si>
    <t>Zřízení bednění základových desek</t>
  </si>
  <si>
    <t>1096504182</t>
  </si>
  <si>
    <t>(12,0+8,0)*2*0,16</t>
  </si>
  <si>
    <t>(7,0+1,5)*2*0,1</t>
  </si>
  <si>
    <t>273351122</t>
  </si>
  <si>
    <t>Odstranění bednění základových desek</t>
  </si>
  <si>
    <t>563285312</t>
  </si>
  <si>
    <t>273362021</t>
  </si>
  <si>
    <t>Výztuž základových desek svařovanými sítěmi Kari</t>
  </si>
  <si>
    <t>933917395</t>
  </si>
  <si>
    <t>12*8,0*0,00444*1,2</t>
  </si>
  <si>
    <t>7,0*1,5*0,00444*1,2</t>
  </si>
  <si>
    <t>-3467943</t>
  </si>
  <si>
    <t>(12,0+6,8)*2*0,6*0,8</t>
  </si>
  <si>
    <t>"schodiště vstup"</t>
  </si>
  <si>
    <t>"schodiště-1.21"</t>
  </si>
  <si>
    <t>-206434968</t>
  </si>
  <si>
    <t>(12,0+8,0)*2*0,15</t>
  </si>
  <si>
    <t>(6,8+5,1)*2*0,15*2</t>
  </si>
  <si>
    <t>(5,6+2,4)*2*0,15</t>
  </si>
  <si>
    <t>(7,0+0,4)*2*0,3</t>
  </si>
  <si>
    <t>1,1*0,5*2*2</t>
  </si>
  <si>
    <t>"D 1.21-venkovní schodiště"</t>
  </si>
  <si>
    <t>(2,0+0,3)*2*0,5*2</t>
  </si>
  <si>
    <t>1110266524</t>
  </si>
  <si>
    <t>1368757250</t>
  </si>
  <si>
    <t>"70kg/m3"</t>
  </si>
  <si>
    <t>28,568*0,07</t>
  </si>
  <si>
    <t>311113132</t>
  </si>
  <si>
    <t>Nosná zeď tl do 200 mm z hladkých tvárnic ztraceného bednění včetně výplně z betonu tř. C 16/20</t>
  </si>
  <si>
    <t>363326468</t>
  </si>
  <si>
    <t>"schodiště"6,6*1,7</t>
  </si>
  <si>
    <t>311235421</t>
  </si>
  <si>
    <t>Zdivo jednovrstvé z cihel broušených do P10 na zdicí pěnu tl 200 mm</t>
  </si>
  <si>
    <t>-940451891</t>
  </si>
  <si>
    <t>"vnitřní zdivo"</t>
  </si>
  <si>
    <t>(1,0+2,8+6,2*2)*3,0</t>
  </si>
  <si>
    <t>-0,9*1,97*2</t>
  </si>
  <si>
    <t>311238811</t>
  </si>
  <si>
    <t>Zdivo jednovrstvé tepelně izolační z cihel broušených s vniřní izolací z expandovaného polystyrenu na zdicí pěnu U přes 0,14 do 0,18 W/m2K tl 380 mm</t>
  </si>
  <si>
    <t>-1720087486</t>
  </si>
  <si>
    <t>(12,0+7,2)*2*3,0</t>
  </si>
  <si>
    <t>-1,75*0,75*4</t>
  </si>
  <si>
    <t>-2,0*2,1</t>
  </si>
  <si>
    <t>311361821</t>
  </si>
  <si>
    <t>Výztuž nosných zdí betonářskou ocelí 10 505</t>
  </si>
  <si>
    <t>1907217553</t>
  </si>
  <si>
    <t>"schodiště"6,6*1,7*0,008</t>
  </si>
  <si>
    <t>317168012</t>
  </si>
  <si>
    <t>Překlad keramický plochý š 115 mm dl 1250 mm</t>
  </si>
  <si>
    <t>170340742</t>
  </si>
  <si>
    <t>317168013</t>
  </si>
  <si>
    <t>Překlad keramický plochý š 115 mm dl 1500 mm</t>
  </si>
  <si>
    <t>-680812486</t>
  </si>
  <si>
    <t>317168053</t>
  </si>
  <si>
    <t>Překlad keramický vysoký v 238 mm dl 1500 mm</t>
  </si>
  <si>
    <t>-559036026</t>
  </si>
  <si>
    <t>2*2</t>
  </si>
  <si>
    <t>317168056</t>
  </si>
  <si>
    <t>Překlad keramický vysoký v 238 mm dl 2250 mm</t>
  </si>
  <si>
    <t>655353623</t>
  </si>
  <si>
    <t>4*4</t>
  </si>
  <si>
    <t>317168057</t>
  </si>
  <si>
    <t>Překlad keramický vysoký v 238 mm dl 2500 mm</t>
  </si>
  <si>
    <t>1073489997</t>
  </si>
  <si>
    <t>317998135</t>
  </si>
  <si>
    <t>Tepelná izolace mezi překlady v 24 cm z XPS tl 100 mm</t>
  </si>
  <si>
    <t>-1842005463</t>
  </si>
  <si>
    <t>2,25*4+2,5</t>
  </si>
  <si>
    <t>317998143</t>
  </si>
  <si>
    <t>Tepelná izolace mezi překlady jakékoliv výšky z XPS tl 80 mm</t>
  </si>
  <si>
    <t>-653821725</t>
  </si>
  <si>
    <t>"věnce"</t>
  </si>
  <si>
    <t>(12,0+8,0)*2*0,5</t>
  </si>
  <si>
    <t>342244231</t>
  </si>
  <si>
    <t>Příčka z cihel broušených na zdicí PUR pěnu tloušťky 80 mm</t>
  </si>
  <si>
    <t>-1770854596</t>
  </si>
  <si>
    <t>"sprchové kouty"</t>
  </si>
  <si>
    <t>1,0*2,96*2*2</t>
  </si>
  <si>
    <t>342244251</t>
  </si>
  <si>
    <t>Příčka z cihel broušených na zdicí PUR pěnu tloušťky 140 mm</t>
  </si>
  <si>
    <t>1301839161</t>
  </si>
  <si>
    <t>(1*2+1,1*2+4,0*2+2,8)*3,0</t>
  </si>
  <si>
    <t>-0,7*1,97*2</t>
  </si>
  <si>
    <t>-1,1*1,97</t>
  </si>
  <si>
    <t>411161525</t>
  </si>
  <si>
    <t>Stropy z keramických panelů základních šířky do 1000 mm délky do 7500 mm</t>
  </si>
  <si>
    <t>-1015273414</t>
  </si>
  <si>
    <t>11,2*7,2</t>
  </si>
  <si>
    <t>417321515</t>
  </si>
  <si>
    <t>Ztužující pásy a věnce ze ŽB tř. C 25/30</t>
  </si>
  <si>
    <t>-86640744</t>
  </si>
  <si>
    <t>12,0*0,2*0,5*2</t>
  </si>
  <si>
    <t>7,2*2*0,32*0,5</t>
  </si>
  <si>
    <t>417351115</t>
  </si>
  <si>
    <t>Zřízení bednění ztužujících věnců</t>
  </si>
  <si>
    <t>-474657621</t>
  </si>
  <si>
    <t>(12,0+7,2)*2*0,5*2</t>
  </si>
  <si>
    <t>417351116</t>
  </si>
  <si>
    <t>Odstranění bednění ztužujících věnců</t>
  </si>
  <si>
    <t>-1738214118</t>
  </si>
  <si>
    <t>417361821</t>
  </si>
  <si>
    <t>Výztuž ztužujících pásů a věnců betonářskou ocelí 10 505</t>
  </si>
  <si>
    <t>-1321438025</t>
  </si>
  <si>
    <t>"profil 10"(12+8,0)*2*4*0,000617*1,03</t>
  </si>
  <si>
    <t>"profil 6"</t>
  </si>
  <si>
    <t>48*1,3*0,000222*1,03*2</t>
  </si>
  <si>
    <t>32*1,5*0,000222*1,03*2</t>
  </si>
  <si>
    <t>430321515</t>
  </si>
  <si>
    <t>Schodišťová konstrukce a rampa ze ŽB tř. C 20/25</t>
  </si>
  <si>
    <t>-1548828880</t>
  </si>
  <si>
    <t>"1,21"</t>
  </si>
  <si>
    <t>10*2,0*(0,3*0,15)/2</t>
  </si>
  <si>
    <t>"vstup do šaten"</t>
  </si>
  <si>
    <t>2,6*1,2*0,1*2</t>
  </si>
  <si>
    <t>8*1,2*(0,3*0,187)/2*2</t>
  </si>
  <si>
    <t>430361821</t>
  </si>
  <si>
    <t>Výztuž schodišťové konstrukce a rampy betonářskou ocelí 10 505</t>
  </si>
  <si>
    <t>594863267</t>
  </si>
  <si>
    <t>"D1,21"</t>
  </si>
  <si>
    <t>2,0*14*0,000222*1,03</t>
  </si>
  <si>
    <t>4,2*8*0,000888*1,03</t>
  </si>
  <si>
    <t>1,2*10*0,000222*1,03*2</t>
  </si>
  <si>
    <t>3,4*8*6*0,000222*1,03*2</t>
  </si>
  <si>
    <t>431351121</t>
  </si>
  <si>
    <t>Zřízení bednění podest schodišť a ramp přímočarých v do 4 m</t>
  </si>
  <si>
    <t>-1430206288</t>
  </si>
  <si>
    <t>3,4*0,25*2</t>
  </si>
  <si>
    <t>10*2,0*0,15</t>
  </si>
  <si>
    <t>2,7*0,25*2*2</t>
  </si>
  <si>
    <t>8*1,2*0,15*2</t>
  </si>
  <si>
    <t>431351122</t>
  </si>
  <si>
    <t>Odstranění bednění podest schodišť a ramp přímočarých v do 4 m</t>
  </si>
  <si>
    <t>-1112677536</t>
  </si>
  <si>
    <t>434121426</t>
  </si>
  <si>
    <t>Osazení ŽB schodišťových stupňů na desku drsných</t>
  </si>
  <si>
    <t>1058602103</t>
  </si>
  <si>
    <t>2,0*12</t>
  </si>
  <si>
    <t>59373758</t>
  </si>
  <si>
    <t>stupeň schodišťový nosný ŽB 200x35x15cm</t>
  </si>
  <si>
    <t>1272857228</t>
  </si>
  <si>
    <t>611131101</t>
  </si>
  <si>
    <t>Cementový postřik vnitřních stropů nanášený celoplošně ručně</t>
  </si>
  <si>
    <t>-489424984</t>
  </si>
  <si>
    <t>"m1,01-m1,04"</t>
  </si>
  <si>
    <t>16,0*2+10,94*2</t>
  </si>
  <si>
    <t>"m1,07-1,08"</t>
  </si>
  <si>
    <t>7,7+8,68</t>
  </si>
  <si>
    <t>611321141</t>
  </si>
  <si>
    <t>Vápenocementová omítka štuková dvouvrstvá vnitřních stropů rovných nanášená ručně</t>
  </si>
  <si>
    <t>1474252755</t>
  </si>
  <si>
    <t>612131101</t>
  </si>
  <si>
    <t>Cementový postřik vnitřních stěn nanášený celoplošně ručně</t>
  </si>
  <si>
    <t>-1221470222</t>
  </si>
  <si>
    <t>"m1,01 1.02"</t>
  </si>
  <si>
    <t>4,0*4*2,96*2</t>
  </si>
  <si>
    <t>-1,75*0,75*2+(1,75+0,75*2)*0,2*2</t>
  </si>
  <si>
    <t>-0,9*1,97*4+(1,0+2,1*2)*0,2*2</t>
  </si>
  <si>
    <t>"m1,03 a 1,04"</t>
  </si>
  <si>
    <t>(4,0+3,05+1,0*2)*2*0,86*2</t>
  </si>
  <si>
    <t>-1,75*0,4*2+(1,75+0,4*2)*0,2*2</t>
  </si>
  <si>
    <t>"m1,05 a 1,06""</t>
  </si>
  <si>
    <t>(2,45+1,0)*2*0,86*2</t>
  </si>
  <si>
    <t>"m1,07"</t>
  </si>
  <si>
    <t>(2,8+2,75)*2*0,86</t>
  </si>
  <si>
    <t>"m1,08"</t>
  </si>
  <si>
    <t>(2,8+3,1)*2*2,96</t>
  </si>
  <si>
    <t>-1,8*1,97+(1,8+1,97*2)*0,2</t>
  </si>
  <si>
    <t>612321141</t>
  </si>
  <si>
    <t>Vápenocementová omítka štuková dvouvrstvá vnitřních stěn nanášená ručně</t>
  </si>
  <si>
    <t>-2019229294</t>
  </si>
  <si>
    <t>612331121</t>
  </si>
  <si>
    <t>Cementová omítka hladká jednovrstvá vnitřních stěn nanášená ručně</t>
  </si>
  <si>
    <t>564888571</t>
  </si>
  <si>
    <t>(4,0+3,05+1,0*2)*2*2,1*2</t>
  </si>
  <si>
    <t>(2,45+1,0)*2*2,1*2</t>
  </si>
  <si>
    <t>(2,8+2,75)*2*2,1</t>
  </si>
  <si>
    <t>622321141</t>
  </si>
  <si>
    <t>Vápenocementová omítka štuková dvouvrstvá vnějších stěn nanášená ručně</t>
  </si>
  <si>
    <t>676795424</t>
  </si>
  <si>
    <t>8,0*1,8*2</t>
  </si>
  <si>
    <t>12,0*1,97</t>
  </si>
  <si>
    <t>(2,6*1,6/2*2+2,4*1,6)</t>
  </si>
  <si>
    <t>-1,8*1,97+(2,0+2,1*2)*0,15</t>
  </si>
  <si>
    <t>-1,75*0,75*4+(1,75+0,75*2)*0,15*4</t>
  </si>
  <si>
    <t>622511101</t>
  </si>
  <si>
    <t>Tenkovrstvá akrylátová mozaiková jemnozrnná omítka včetně penetrace vnějších stěn</t>
  </si>
  <si>
    <t>-1744398036</t>
  </si>
  <si>
    <t>8,0*0,3*2</t>
  </si>
  <si>
    <t>2,6*0,3*2+2,4*0,3</t>
  </si>
  <si>
    <t>-1,8*0,3+0,15*0,3*2</t>
  </si>
  <si>
    <t>622531021</t>
  </si>
  <si>
    <t>Tenkovrstvá silikonová zrnitá omítka tl. 2,0 mm včetně penetrace vnějších stěn</t>
  </si>
  <si>
    <t>614998127</t>
  </si>
  <si>
    <t>8,0*1,5*2</t>
  </si>
  <si>
    <t>12,0*1,67</t>
  </si>
  <si>
    <t>(2,6*1,3/2*2+2,4*1,3)</t>
  </si>
  <si>
    <t>629991011</t>
  </si>
  <si>
    <t>Zakrytí výplní otvorů a svislých ploch fólií přilepenou lepící páskou</t>
  </si>
  <si>
    <t>-1503395808</t>
  </si>
  <si>
    <t>1,75*0,75*4+2,0*2,1</t>
  </si>
  <si>
    <t>632441225</t>
  </si>
  <si>
    <t>Potěr anhydritový samonivelační litý C30 tl do 50 mm</t>
  </si>
  <si>
    <t>-1308181909</t>
  </si>
  <si>
    <t>"m1,01-1,08"</t>
  </si>
  <si>
    <t>16,0*2+10,94*2+2,45*2+7,7+8,68</t>
  </si>
  <si>
    <t>632441293</t>
  </si>
  <si>
    <t>Příplatek k anhydritovému samonivelačnímu litému potěru C30 ZKD 5 mm tloušťky přes 50 mm</t>
  </si>
  <si>
    <t>942270888</t>
  </si>
  <si>
    <t>75,160*2</t>
  </si>
  <si>
    <t>632450122</t>
  </si>
  <si>
    <t>Vyrovnávací cementový potěr tl do 30 mm ze suchých směsí provedený v pásu</t>
  </si>
  <si>
    <t>1760774141</t>
  </si>
  <si>
    <t>"parapety"1,75*0,4*4</t>
  </si>
  <si>
    <t>636311112</t>
  </si>
  <si>
    <t>Kladení dlažby z betonových dlaždic 40x40cm na sucho na terče z umělé hmoty do výšky do 70 mm</t>
  </si>
  <si>
    <t>-1251065057</t>
  </si>
  <si>
    <t>59246007</t>
  </si>
  <si>
    <t>dlažba plošná betonová terasová tryskaná 400x400x40mm</t>
  </si>
  <si>
    <t>688189940</t>
  </si>
  <si>
    <t>96,000*1,02</t>
  </si>
  <si>
    <t>941111111</t>
  </si>
  <si>
    <t>Montáž lešení řadového trubkového lehkého s podlahami zatížení do 200 kg/m2 š do 0,9 m v do 10 m</t>
  </si>
  <si>
    <t>-1362704576</t>
  </si>
  <si>
    <t>12,0*3,67</t>
  </si>
  <si>
    <t>"u schodiště"6,6*3,5</t>
  </si>
  <si>
    <t>941111811</t>
  </si>
  <si>
    <t>Demontáž lešení řadového trubkového lehkého s podlahami zatížení do 200 kg/m2 š do 0,9 m v do 10 m</t>
  </si>
  <si>
    <t>1520883813</t>
  </si>
  <si>
    <t>67,14</t>
  </si>
  <si>
    <t>941112211</t>
  </si>
  <si>
    <t>Příplatek k lešení řadovému trubkovému lehkému bez podlah š 0,9 m v 10m za první a ZKD den použití</t>
  </si>
  <si>
    <t>1463839159</t>
  </si>
  <si>
    <t>67,14*30</t>
  </si>
  <si>
    <t>949101111</t>
  </si>
  <si>
    <t>Lešení pomocné pro objekty pozemních staveb s lešeňovou podlahou v do 1,9 m zatížení do 150 kg/m2</t>
  </si>
  <si>
    <t>-674123717</t>
  </si>
  <si>
    <t>"WC"2,45*2</t>
  </si>
  <si>
    <t>952901111</t>
  </si>
  <si>
    <t>Vyčištění budov bytové a občanské výstavby při výšce podlaží do 4 m</t>
  </si>
  <si>
    <t>33722026</t>
  </si>
  <si>
    <t>998011001</t>
  </si>
  <si>
    <t>Přesun hmot pro budovy zděné v do 6 m</t>
  </si>
  <si>
    <t>981916403</t>
  </si>
  <si>
    <t>711</t>
  </si>
  <si>
    <t>Izolace proti vodě, vlhkosti a plynům</t>
  </si>
  <si>
    <t>711111001</t>
  </si>
  <si>
    <t>Provedení izolace proti zemní vlhkosti vodorovné za studena nátěrem penetračním</t>
  </si>
  <si>
    <t>1313706576</t>
  </si>
  <si>
    <t>2,6*1,4*2+2,4*1,2</t>
  </si>
  <si>
    <t>711112001</t>
  </si>
  <si>
    <t>Provedení izolace proti zemní vlhkosti svislé za studena nátěrem penetračním</t>
  </si>
  <si>
    <t>-1037640468</t>
  </si>
  <si>
    <t>12*3,6</t>
  </si>
  <si>
    <t>8,0*2,65*2</t>
  </si>
  <si>
    <t>12,0*1,7</t>
  </si>
  <si>
    <t>7,0*1,7</t>
  </si>
  <si>
    <t>11163150</t>
  </si>
  <si>
    <t>lak asfaltový ALP/9 (MJ t) bal 9 kg</t>
  </si>
  <si>
    <t>255003993</t>
  </si>
  <si>
    <t>106,16*0,0003</t>
  </si>
  <si>
    <t>117,9*0,00035</t>
  </si>
  <si>
    <t>711141559</t>
  </si>
  <si>
    <t>Provedení izolace proti zemní vlhkosti pásy přitavením vodorovné NAIP</t>
  </si>
  <si>
    <t>1015668139</t>
  </si>
  <si>
    <t>106,16*2</t>
  </si>
  <si>
    <t>711142559</t>
  </si>
  <si>
    <t>Provedení izolace proti zemní vlhkosti pásy přitavením svislé NAIP</t>
  </si>
  <si>
    <t>803478742</t>
  </si>
  <si>
    <t>12*3,6*2</t>
  </si>
  <si>
    <t>8,0*2,65*2*2</t>
  </si>
  <si>
    <t>12,0*1,7*2</t>
  </si>
  <si>
    <t>7,0*1,7*2</t>
  </si>
  <si>
    <t>62832134</t>
  </si>
  <si>
    <t xml:space="preserve">pás těžký asfaltovaný </t>
  </si>
  <si>
    <t>1492435458</t>
  </si>
  <si>
    <t>106,16*2*1,15</t>
  </si>
  <si>
    <t>117,9*2*1,2</t>
  </si>
  <si>
    <t>711161112</t>
  </si>
  <si>
    <t>Izolace proti zemní vlhkosti nopovou fólií vodorovná, nopek v 8,0 mm, tl do 0,6 mm</t>
  </si>
  <si>
    <t>-1271361951</t>
  </si>
  <si>
    <t>998711201</t>
  </si>
  <si>
    <t>Přesun hmot procentní pro izolace proti vodě, vlhkosti a plynům v objektech v do 6 m</t>
  </si>
  <si>
    <t>1224398713</t>
  </si>
  <si>
    <t>712</t>
  </si>
  <si>
    <t>Povlakové krytiny</t>
  </si>
  <si>
    <t>712311101</t>
  </si>
  <si>
    <t>Provedení povlakové krytiny střech do 10° za studena lakem penetračním nebo asfaltovým</t>
  </si>
  <si>
    <t>-1420040335</t>
  </si>
  <si>
    <t>-2017214434</t>
  </si>
  <si>
    <t>96*0,0003</t>
  </si>
  <si>
    <t>712341659</t>
  </si>
  <si>
    <t>Provedení povlakové krytiny střech do 10° pásy NAIP přitavením bodově</t>
  </si>
  <si>
    <t>-1652224225</t>
  </si>
  <si>
    <t>"D1.18"</t>
  </si>
  <si>
    <t>12*8</t>
  </si>
  <si>
    <t>62836110</t>
  </si>
  <si>
    <t>pás asfaltový natavitelný oxidovaný tl 4mm s vložkou z hliníkové fólie / hliníkové fólie s textilií, se spalitelnou PE folií nebo jemnozrnným minerálním posypem</t>
  </si>
  <si>
    <t>986877433</t>
  </si>
  <si>
    <t>96*1,15</t>
  </si>
  <si>
    <t>8*1,2</t>
  </si>
  <si>
    <t>712361701</t>
  </si>
  <si>
    <t>Provedení povlakové krytiny střech do 10° fólií položenou volně s přilepením spojů</t>
  </si>
  <si>
    <t>-689088130</t>
  </si>
  <si>
    <t>28343012</t>
  </si>
  <si>
    <t>fólie hydroizolační střešní mPVC určená ke stabilizaci přitížením a do vegetačních střech tl 1,5mm</t>
  </si>
  <si>
    <t>942929020</t>
  </si>
  <si>
    <t>8,0*1,2</t>
  </si>
  <si>
    <t>712363352</t>
  </si>
  <si>
    <t>Povlakové krytiny střech do 10° z tvarovaných poplastovaných lišt délky 2 m koutová lišta vnitřní rš 100 mm</t>
  </si>
  <si>
    <t>1774133876</t>
  </si>
  <si>
    <t>(12,0+8,0)*2</t>
  </si>
  <si>
    <t>712363353</t>
  </si>
  <si>
    <t>Povlakové krytiny střech do 10° z tvarovaných poplastovaných lišt délky 2 m koutová lišta vnější rš 100 mm</t>
  </si>
  <si>
    <t>-1727556211</t>
  </si>
  <si>
    <t>712391171</t>
  </si>
  <si>
    <t>Provedení povlakové krytiny střech do 10° podkladní textilní vrstvy</t>
  </si>
  <si>
    <t>1611325141</t>
  </si>
  <si>
    <t>(12,0+8,0)*2*0,2</t>
  </si>
  <si>
    <t>712391172</t>
  </si>
  <si>
    <t>Provedení povlakové krytiny střech do 10° ochranné textilní vrstvy</t>
  </si>
  <si>
    <t>-921699548</t>
  </si>
  <si>
    <t>69311172</t>
  </si>
  <si>
    <t>geotextilie PP s ÚV stabilizací 300g/m2</t>
  </si>
  <si>
    <t>-2088062353</t>
  </si>
  <si>
    <t>104*1,15*2</t>
  </si>
  <si>
    <t>712841559</t>
  </si>
  <si>
    <t>Provedení povlakové krytiny vytažením na konstrukce pásy přitavením NAIP</t>
  </si>
  <si>
    <t>-830972495</t>
  </si>
  <si>
    <t>712861703</t>
  </si>
  <si>
    <t>Provedení povlakové krytiny vytažením na konstrukce fólií přilepenou v plné ploše</t>
  </si>
  <si>
    <t>-60698068</t>
  </si>
  <si>
    <t>998712201</t>
  </si>
  <si>
    <t>Přesun hmot procentní pro krytiny povlakové v objektech v do 6 m</t>
  </si>
  <si>
    <t>95282811</t>
  </si>
  <si>
    <t>713</t>
  </si>
  <si>
    <t>Izolace tepelné</t>
  </si>
  <si>
    <t>713121111</t>
  </si>
  <si>
    <t>Montáž izolace tepelné podlah volně kladenými rohožemi, pásy, dílci, deskami 1 vrstva</t>
  </si>
  <si>
    <t>-562187495</t>
  </si>
  <si>
    <t>28376426</t>
  </si>
  <si>
    <t>deska z polystyrénu XPS, hrana polodrážková a hladký povrch 300kPa tl 150mm</t>
  </si>
  <si>
    <t>2138902694</t>
  </si>
  <si>
    <t>(16,0*2+10,94*2+2,45*2+7,7+8,68)*1,02</t>
  </si>
  <si>
    <t>713131135</t>
  </si>
  <si>
    <t>Montáž izolace tepelné stěn nastřelením rohoží, pásů, dílců, desek vně objektu</t>
  </si>
  <si>
    <t>-1423608489</t>
  </si>
  <si>
    <t>12,2*3,7</t>
  </si>
  <si>
    <t>8,0*1,92*2</t>
  </si>
  <si>
    <t>(12,0-6,6)*1,87</t>
  </si>
  <si>
    <t>2,1*1,7/2*2</t>
  </si>
  <si>
    <t>28376382</t>
  </si>
  <si>
    <t>deska z polystyrénu XPS, hrana polodrážková a hladký povrch s vyšší odolností tl 100mm</t>
  </si>
  <si>
    <t>-1268130429</t>
  </si>
  <si>
    <t>89,528*1,02</t>
  </si>
  <si>
    <t>713141243</t>
  </si>
  <si>
    <t>Přikotvení tepelné izolace šrouby do betonu pro izolaci tl přes 140 do 200 mm</t>
  </si>
  <si>
    <t>-804232402</t>
  </si>
  <si>
    <t>11,44*8,0*2</t>
  </si>
  <si>
    <t>28376501</t>
  </si>
  <si>
    <t>deska izolační PIR s oboustranným textilním rounem 1200x600x100mm</t>
  </si>
  <si>
    <t>1365846692</t>
  </si>
  <si>
    <t>11,44*8,0*2*1,02</t>
  </si>
  <si>
    <t>28376141</t>
  </si>
  <si>
    <t>klín izolační z pěnového polystyrenu EPS 100 spádový</t>
  </si>
  <si>
    <t>868798369</t>
  </si>
  <si>
    <t>11,44*8,0*0,08*1,02</t>
  </si>
  <si>
    <t>95</t>
  </si>
  <si>
    <t>713191132</t>
  </si>
  <si>
    <t>Montáž izolace tepelné podlah, stropů vrchem nebo střech překrytí separační fólií z PE</t>
  </si>
  <si>
    <t>-2111011021</t>
  </si>
  <si>
    <t>96</t>
  </si>
  <si>
    <t>283231500</t>
  </si>
  <si>
    <t>fólie separační PE bal. 100 m2</t>
  </si>
  <si>
    <t>-389757457</t>
  </si>
  <si>
    <t>75,16*1,1</t>
  </si>
  <si>
    <t>97</t>
  </si>
  <si>
    <t>998713201</t>
  </si>
  <si>
    <t>Přesun hmot procentní pro izolace tepelné v objektech v do 6 m</t>
  </si>
  <si>
    <t>1857649349</t>
  </si>
  <si>
    <t>98</t>
  </si>
  <si>
    <t xml:space="preserve">Kanalizace  a zemní a ostatní práce - dle přiloženého sam. rozpočtu</t>
  </si>
  <si>
    <t>1958428694</t>
  </si>
  <si>
    <t>722</t>
  </si>
  <si>
    <t>Zdravotechnika - vnitřní vodovod</t>
  </si>
  <si>
    <t>99</t>
  </si>
  <si>
    <t>72201</t>
  </si>
  <si>
    <t>Vodovod -dle přiloženého sam. rozpočtu</t>
  </si>
  <si>
    <t>-836997910</t>
  </si>
  <si>
    <t>725</t>
  </si>
  <si>
    <t>Zdravotechnika - zařizovací předměty</t>
  </si>
  <si>
    <t>100</t>
  </si>
  <si>
    <t>72501</t>
  </si>
  <si>
    <t>Zařizovací předměty -dle přiloženého sam. rozpočtu</t>
  </si>
  <si>
    <t>196086077</t>
  </si>
  <si>
    <t>731</t>
  </si>
  <si>
    <t>Ústřední vytápění - kotelny</t>
  </si>
  <si>
    <t>101</t>
  </si>
  <si>
    <t>73101</t>
  </si>
  <si>
    <t>Topení-dle přiloženého sam. rozpočtu</t>
  </si>
  <si>
    <t>216621980</t>
  </si>
  <si>
    <t>763</t>
  </si>
  <si>
    <t>Konstrukce suché výstavby</t>
  </si>
  <si>
    <t>102</t>
  </si>
  <si>
    <t>763131451</t>
  </si>
  <si>
    <t>SDK podhled deska 1xH2 12,5 bez izolace dvouvrstvá spodní kce profil CD+UD</t>
  </si>
  <si>
    <t>1570446946</t>
  </si>
  <si>
    <t>103</t>
  </si>
  <si>
    <t>763131714</t>
  </si>
  <si>
    <t>SDK podhled základní penetrační nátěr</t>
  </si>
  <si>
    <t>-604988164</t>
  </si>
  <si>
    <t>104</t>
  </si>
  <si>
    <t>763131751</t>
  </si>
  <si>
    <t>Montáž parotěsné zábrany do SDK podhledu</t>
  </si>
  <si>
    <t>-1884426592</t>
  </si>
  <si>
    <t>105</t>
  </si>
  <si>
    <t>28329274</t>
  </si>
  <si>
    <t>fólie PE vyztužená pro parotěsnou vrstvu (reakce na oheň - třída E) 110g/m2</t>
  </si>
  <si>
    <t>-720541895</t>
  </si>
  <si>
    <t>4,900*1,1</t>
  </si>
  <si>
    <t>106</t>
  </si>
  <si>
    <t>998763401</t>
  </si>
  <si>
    <t>Přesun hmot procentní pro sádrokartonové konstrukce v objektech v do 6 m</t>
  </si>
  <si>
    <t>-823716185</t>
  </si>
  <si>
    <t>764</t>
  </si>
  <si>
    <t>Konstrukce klempířské</t>
  </si>
  <si>
    <t>107</t>
  </si>
  <si>
    <t>764216644</t>
  </si>
  <si>
    <t>Oplechování rovných parapetů celoplošně lepené z Pz s povrchovou úpravou rš 330 mm</t>
  </si>
  <si>
    <t>117131865</t>
  </si>
  <si>
    <t>1,75*4</t>
  </si>
  <si>
    <t>108</t>
  </si>
  <si>
    <t>764216665</t>
  </si>
  <si>
    <t>Příplatek za zvýšenou pracnost oplechování rohů rovných parapetů z PZ s povrch úpravou rš do 400 mm</t>
  </si>
  <si>
    <t>-387798239</t>
  </si>
  <si>
    <t>109</t>
  </si>
  <si>
    <t>998764201</t>
  </si>
  <si>
    <t>Přesun hmot procentní pro konstrukce klempířské v objektech v do 6 m</t>
  </si>
  <si>
    <t>25552633</t>
  </si>
  <si>
    <t>766</t>
  </si>
  <si>
    <t>Konstrukce truhlářské</t>
  </si>
  <si>
    <t>110</t>
  </si>
  <si>
    <t>766660171</t>
  </si>
  <si>
    <t>Montáž dveřních křídel otvíravých jednokřídlových š do 0,8 m do obložkové zárubně</t>
  </si>
  <si>
    <t>-1561951427</t>
  </si>
  <si>
    <t>111</t>
  </si>
  <si>
    <t>MSN.0027213.URS</t>
  </si>
  <si>
    <t>dveře interiérové jednokřídlé plné, voština, CPL standard, 70x197</t>
  </si>
  <si>
    <t>1946618968</t>
  </si>
  <si>
    <t>112</t>
  </si>
  <si>
    <t>766660172</t>
  </si>
  <si>
    <t>Montáž dveřních křídel otvíravých jednokřídlových š přes 0,8 m do obložkové zárubně</t>
  </si>
  <si>
    <t>-988914198</t>
  </si>
  <si>
    <t>113</t>
  </si>
  <si>
    <t>61162075</t>
  </si>
  <si>
    <t>dveře jednokřídlé voštinové povrch laminátový plné 900x1970/2100mm</t>
  </si>
  <si>
    <t>-1282876245</t>
  </si>
  <si>
    <t>114</t>
  </si>
  <si>
    <t>61162077</t>
  </si>
  <si>
    <t>dveře jednokřídlé voštinové povrch laminátový plné 1100x1970/2100mm</t>
  </si>
  <si>
    <t>823087486</t>
  </si>
  <si>
    <t>115</t>
  </si>
  <si>
    <t>766682111</t>
  </si>
  <si>
    <t>Montáž zárubní obložkových pro dveře jednokřídlové tl stěny do 170 mm</t>
  </si>
  <si>
    <t>416197121</t>
  </si>
  <si>
    <t>116</t>
  </si>
  <si>
    <t>61182258</t>
  </si>
  <si>
    <t>zárubeň obložková pro dveře 1křídlé 600,700,800,900x1970mm tl 60-170mm dub,buk</t>
  </si>
  <si>
    <t>-928450354</t>
  </si>
  <si>
    <t>117</t>
  </si>
  <si>
    <t>766682112</t>
  </si>
  <si>
    <t>Montáž zárubní obložkových pro dveře jednokřídlové tl stěny do 350 mm</t>
  </si>
  <si>
    <t>-1204512569</t>
  </si>
  <si>
    <t>118</t>
  </si>
  <si>
    <t>61182264</t>
  </si>
  <si>
    <t>zárubeň obložková pro dveře 1křídlé 600,700,800,900x1970mm tl 180-250mm dub,buk</t>
  </si>
  <si>
    <t>-258730339</t>
  </si>
  <si>
    <t>119</t>
  </si>
  <si>
    <t>766694113</t>
  </si>
  <si>
    <t>Montáž parapetních desek dřevěných nebo plastových šířky do 30 cm délky do 2,6 m</t>
  </si>
  <si>
    <t>-1089198390</t>
  </si>
  <si>
    <t>120</t>
  </si>
  <si>
    <t>61144401</t>
  </si>
  <si>
    <t>parapet plastový vnitřní komůrkový 250x20x1000mm</t>
  </si>
  <si>
    <t>383524390</t>
  </si>
  <si>
    <t>4*1,75*1,05</t>
  </si>
  <si>
    <t>121</t>
  </si>
  <si>
    <t>766695</t>
  </si>
  <si>
    <t>Montáž a dodávka kování</t>
  </si>
  <si>
    <t>1003484052</t>
  </si>
  <si>
    <t>122</t>
  </si>
  <si>
    <t>998766201</t>
  </si>
  <si>
    <t>Přesun hmot procentní pro konstrukce truhlářské v objektech v do 6 m</t>
  </si>
  <si>
    <t>1035750250</t>
  </si>
  <si>
    <t>123</t>
  </si>
  <si>
    <t>767220120</t>
  </si>
  <si>
    <t>Montáž zábradlí schodišťového hmotnosti do 25 kg z trubek do zdi</t>
  </si>
  <si>
    <t>1189565842</t>
  </si>
  <si>
    <t>(12,0+8,0*2)</t>
  </si>
  <si>
    <t>6,6</t>
  </si>
  <si>
    <t>3,6*2</t>
  </si>
  <si>
    <t>124</t>
  </si>
  <si>
    <t>553,45</t>
  </si>
  <si>
    <t xml:space="preserve">Dodávka venkovního zábradlí  dle PD  zábradlí bude provedeno z ocelových profilů 35x20x2mm se svislou tyčovou výplní průměru 14x1,5mm, Výška zábradlí bude 1100mm a  bude  v žárově  ziinkované úpavě.</t>
  </si>
  <si>
    <t>1320277543</t>
  </si>
  <si>
    <t>125</t>
  </si>
  <si>
    <t>767620126</t>
  </si>
  <si>
    <t>Montáž oken kovových zdvojených otevíravých do zdiva plochy do 1,5 m2</t>
  </si>
  <si>
    <t>-1094803265</t>
  </si>
  <si>
    <t>1,75*0,75*4</t>
  </si>
  <si>
    <t>126</t>
  </si>
  <si>
    <t>55341011</t>
  </si>
  <si>
    <t>okno Al otevíravé/sklopné trojsklo přes plochu 1m2 do v 1,5m</t>
  </si>
  <si>
    <t>-793243777</t>
  </si>
  <si>
    <t>127</t>
  </si>
  <si>
    <t>767627306</t>
  </si>
  <si>
    <t>Příplatek k montáži oken za připojovací spáru parotěsnou páskou interiérovou</t>
  </si>
  <si>
    <t>454637020</t>
  </si>
  <si>
    <t>(1,75+0,75)*2*4</t>
  </si>
  <si>
    <t>(2,0+2,1*2)</t>
  </si>
  <si>
    <t>128</t>
  </si>
  <si>
    <t>767627307</t>
  </si>
  <si>
    <t>Příplatek k montáži oken za připojovací spáru paropropustnou páskou exteriérovou</t>
  </si>
  <si>
    <t>-947988980</t>
  </si>
  <si>
    <t>129</t>
  </si>
  <si>
    <t>767640221</t>
  </si>
  <si>
    <t>Montáž dveří ocelových vchodových dvoukřídlových bez nadsvětlíku</t>
  </si>
  <si>
    <t>-281134042</t>
  </si>
  <si>
    <t>130</t>
  </si>
  <si>
    <t>55341311</t>
  </si>
  <si>
    <t>dveře Al vchodové dvoukřídlové do š 1600mm</t>
  </si>
  <si>
    <t>469760914</t>
  </si>
  <si>
    <t>131</t>
  </si>
  <si>
    <t>998767201</t>
  </si>
  <si>
    <t>Přesun hmot procentní pro zámečnické konstrukce v objektech v do 6 m</t>
  </si>
  <si>
    <t>-871514167</t>
  </si>
  <si>
    <t>771</t>
  </si>
  <si>
    <t>Podlahy z dlaždic</t>
  </si>
  <si>
    <t>132</t>
  </si>
  <si>
    <t>771474112</t>
  </si>
  <si>
    <t>Montáž soklů z dlaždic keramických rovných flexibilní lepidlo v do 90 mm</t>
  </si>
  <si>
    <t>-1904020838</t>
  </si>
  <si>
    <t>(2,8+3,1)*2-1,1-0,9*2-1,8+0,2*2</t>
  </si>
  <si>
    <t>133</t>
  </si>
  <si>
    <t>771574153</t>
  </si>
  <si>
    <t>Montáž podlah keramických velkoformátových hladkých lepených flexibilním lepidlem do 4 ks/m2</t>
  </si>
  <si>
    <t>-2111858526</t>
  </si>
  <si>
    <t>134</t>
  </si>
  <si>
    <t>59761440</t>
  </si>
  <si>
    <t>dlažba velkoformátová keramická slinutá hladká do interiéru i exteriéru pro vysoké mechanické namáhání přes 2 do 4ks/m2</t>
  </si>
  <si>
    <t>-179336272</t>
  </si>
  <si>
    <t>"600x600mm"</t>
  </si>
  <si>
    <t>43,16*1,15</t>
  </si>
  <si>
    <t>7,5*0,1*1,15</t>
  </si>
  <si>
    <t>135</t>
  </si>
  <si>
    <t>771591112</t>
  </si>
  <si>
    <t>Izolace pod dlažbu nátěrem nebo stěrkou ve dvou vrstvách</t>
  </si>
  <si>
    <t>2037830195</t>
  </si>
  <si>
    <t>"1,03-1,07"</t>
  </si>
  <si>
    <t>10,94*2+2,45*2+7,7</t>
  </si>
  <si>
    <t>136</t>
  </si>
  <si>
    <t>998771201</t>
  </si>
  <si>
    <t>Přesun hmot procentní pro podlahy z dlaždic v objektech v do 6 m</t>
  </si>
  <si>
    <t>-1727396881</t>
  </si>
  <si>
    <t>776</t>
  </si>
  <si>
    <t>Podlahy povlakové</t>
  </si>
  <si>
    <t>137</t>
  </si>
  <si>
    <t>776121111</t>
  </si>
  <si>
    <t>Vodou ředitelná penetrace savého podkladu povlakových podlah ředěná v poměru 1:3</t>
  </si>
  <si>
    <t>1593599623</t>
  </si>
  <si>
    <t>"m1,01 a 1,02"</t>
  </si>
  <si>
    <t>16,0*2</t>
  </si>
  <si>
    <t>138</t>
  </si>
  <si>
    <t>776141112</t>
  </si>
  <si>
    <t>Vyrovnání podkladu povlakových podlah stěrkou pevnosti 20 MPa tl 5 mm</t>
  </si>
  <si>
    <t>740513012</t>
  </si>
  <si>
    <t>139</t>
  </si>
  <si>
    <t>776221111</t>
  </si>
  <si>
    <t>Lepení pásů z PVC standardním lepidlem</t>
  </si>
  <si>
    <t>-685564469</t>
  </si>
  <si>
    <t>140</t>
  </si>
  <si>
    <t>28411000</t>
  </si>
  <si>
    <t>PVC heterogenní zátěžová antibakteriální tl 2,25mm, nášlapná vrstva 0,90mm, třída zátěže 34/43, otlak do 0,03mm, R10, hořlavost Bfl S1</t>
  </si>
  <si>
    <t>-1597175388</t>
  </si>
  <si>
    <t>32,000*1,1</t>
  </si>
  <si>
    <t>141</t>
  </si>
  <si>
    <t>776411111</t>
  </si>
  <si>
    <t>Montáž obvodových soklíků výšky do 80 mm</t>
  </si>
  <si>
    <t>209286185</t>
  </si>
  <si>
    <t>4,0*4*2</t>
  </si>
  <si>
    <t>-0,9*4</t>
  </si>
  <si>
    <t>142</t>
  </si>
  <si>
    <t>28411009</t>
  </si>
  <si>
    <t>lišta soklová PVC 18x80mm</t>
  </si>
  <si>
    <t>-1245337598</t>
  </si>
  <si>
    <t>28,400*1,02</t>
  </si>
  <si>
    <t>143</t>
  </si>
  <si>
    <t>998776201</t>
  </si>
  <si>
    <t>Přesun hmot procentní pro podlahy povlakové v objektech v do 6 m</t>
  </si>
  <si>
    <t>-950205612</t>
  </si>
  <si>
    <t>781</t>
  </si>
  <si>
    <t>Dokončovací práce - obklady</t>
  </si>
  <si>
    <t>144</t>
  </si>
  <si>
    <t>781121011</t>
  </si>
  <si>
    <t>Nátěr penetrační na stěnu</t>
  </si>
  <si>
    <t>951672581</t>
  </si>
  <si>
    <t>145</t>
  </si>
  <si>
    <t>781131112</t>
  </si>
  <si>
    <t>Izolace pod obklad nátěrem nebo stěrkou ve dvou vrstvách</t>
  </si>
  <si>
    <t>-1222489613</t>
  </si>
  <si>
    <t>(4,0+3,05+1,0*2)*2*0,3*2</t>
  </si>
  <si>
    <t>(1,0*2+0,9)*1,8*3*2</t>
  </si>
  <si>
    <t>(2,45+1,0)*2*0,3*2</t>
  </si>
  <si>
    <t>(2,8+2,75)*2*0,3</t>
  </si>
  <si>
    <t>146</t>
  </si>
  <si>
    <t>781474111</t>
  </si>
  <si>
    <t>Montáž obkladů vnitřních keramických hladkých do 9 ks/m2 lepených flexibilním lepidlem</t>
  </si>
  <si>
    <t>-1685413811</t>
  </si>
  <si>
    <t>117,081</t>
  </si>
  <si>
    <t>147</t>
  </si>
  <si>
    <t>59761026</t>
  </si>
  <si>
    <t>obklad keramický hladký do 12ks/m2</t>
  </si>
  <si>
    <t>1358534617</t>
  </si>
  <si>
    <t>117,081*1,15</t>
  </si>
  <si>
    <t>148</t>
  </si>
  <si>
    <t>998781201</t>
  </si>
  <si>
    <t>Přesun hmot procentní pro obklady keramické v objektech v do 6 m</t>
  </si>
  <si>
    <t>1854398385</t>
  </si>
  <si>
    <t>784</t>
  </si>
  <si>
    <t>Dokončovací práce - malby a tapety</t>
  </si>
  <si>
    <t>149</t>
  </si>
  <si>
    <t>784181101</t>
  </si>
  <si>
    <t>Základní akrylátová jednonásobná penetrace podkladu v místnostech výšky do 3,80m</t>
  </si>
  <si>
    <t>-1968253139</t>
  </si>
  <si>
    <t>"stropy"</t>
  </si>
  <si>
    <t>4,0*4*2,75*2</t>
  </si>
  <si>
    <t>(2,8+3,1)*2*2,75</t>
  </si>
  <si>
    <t>150</t>
  </si>
  <si>
    <t>784321031</t>
  </si>
  <si>
    <t>Dvojnásobné silikátové bílé malby v místnosti výšky do 3,80 m</t>
  </si>
  <si>
    <t>445454368</t>
  </si>
  <si>
    <t>"sádrokartony- m 1,01-1,02"2,45*2</t>
  </si>
  <si>
    <t>151</t>
  </si>
  <si>
    <t>784331001</t>
  </si>
  <si>
    <t>Dvojnásobné bílé protiplísňové malby v místnostech výšky do 3,80 m</t>
  </si>
  <si>
    <t>-1124554348</t>
  </si>
  <si>
    <t>Práce a dodávky M</t>
  </si>
  <si>
    <t>21-M</t>
  </si>
  <si>
    <t>Elektromontáže</t>
  </si>
  <si>
    <t>152</t>
  </si>
  <si>
    <t>21-10</t>
  </si>
  <si>
    <t>Elektromontáže- dle přiloženého sam. rozpočtu</t>
  </si>
  <si>
    <t>-2121009089</t>
  </si>
  <si>
    <t>04 - SO 04 Herní plocha</t>
  </si>
  <si>
    <t>Sejmutí drnu tl do 100 mm s přemístěním do 50 m nebo naložením na dopravní prostředek sejmuto v obj 01</t>
  </si>
  <si>
    <t>-1582446478</t>
  </si>
  <si>
    <t>121151103</t>
  </si>
  <si>
    <t>Sejmutí ornice plochy do 100 m2 tl vrstvy do 200 mm strojně v obj 01</t>
  </si>
  <si>
    <t>-1676252383</t>
  </si>
  <si>
    <t>475310543</t>
  </si>
  <si>
    <t>"v.č 1,20"</t>
  </si>
  <si>
    <t>8,4*7,2*0,065</t>
  </si>
  <si>
    <t>-1287800651</t>
  </si>
  <si>
    <t>167151101</t>
  </si>
  <si>
    <t>Nakládání výkopku z hornin třídy těžitelnosti I, skupiny 1 až 3 do 100 m3</t>
  </si>
  <si>
    <t>-1904485234</t>
  </si>
  <si>
    <t>3,931</t>
  </si>
  <si>
    <t>458093151</t>
  </si>
  <si>
    <t>8,4*7,2</t>
  </si>
  <si>
    <t>Uložení sypaniny na skládky</t>
  </si>
  <si>
    <t>1254996696</t>
  </si>
  <si>
    <t>1089181322</t>
  </si>
  <si>
    <t>3,931*2,0</t>
  </si>
  <si>
    <t>-681827306</t>
  </si>
  <si>
    <t>60,48</t>
  </si>
  <si>
    <t>564731111</t>
  </si>
  <si>
    <t>Podklad z kameniva hrubého drceného vel. 32-63 mm tl 100 mm</t>
  </si>
  <si>
    <t>-349333542</t>
  </si>
  <si>
    <t>"v,č,1,20"</t>
  </si>
  <si>
    <t>564760111</t>
  </si>
  <si>
    <t>Podklad z kameniva hrubého drceného vel. 16-32 mm tl 200 mm</t>
  </si>
  <si>
    <t>-116883925</t>
  </si>
  <si>
    <t>8,0*6,8</t>
  </si>
  <si>
    <t>-1169173059</t>
  </si>
  <si>
    <t>"podklad podsyp 3cm"54,4</t>
  </si>
  <si>
    <t>5792119-R15</t>
  </si>
  <si>
    <t>LItý bezpečnostní povrch dvouvrstvý s vrchní probarevnou EPDM vrstvou tl.35mm</t>
  </si>
  <si>
    <t>-2139566316</t>
  </si>
  <si>
    <t>1195877967</t>
  </si>
  <si>
    <t xml:space="preserve">"obrubník záhonový"  </t>
  </si>
  <si>
    <t>(8,0+6,8)*2</t>
  </si>
  <si>
    <t>-236353245</t>
  </si>
  <si>
    <t>"D1,20"</t>
  </si>
  <si>
    <t>29,6*1,01</t>
  </si>
  <si>
    <t>1938463302</t>
  </si>
  <si>
    <t>" obrubníky"29,6*0,3*0,1</t>
  </si>
  <si>
    <t>-1568992972</t>
  </si>
  <si>
    <t>05 - SO 05 Zpevněné plochy</t>
  </si>
  <si>
    <t>Sejmutí drnu tl do 100 mm s přemístěním do 50 m nebo naložením na dopravní prostředek v obj 01</t>
  </si>
  <si>
    <t>1583460237</t>
  </si>
  <si>
    <t>Sejmutí ornice plochy přes 500 m2 tl vrstvy do 200 mm strojně obj 01</t>
  </si>
  <si>
    <t>-1633244996</t>
  </si>
  <si>
    <t>162351103</t>
  </si>
  <si>
    <t>Vodorovné přemístění do 500 m výkopku/sypaniny z horniny třídy těžitelnosti I, skupiny 1 až 3</t>
  </si>
  <si>
    <t>1140807773</t>
  </si>
  <si>
    <t>640,668*0,3</t>
  </si>
  <si>
    <t>-325038491</t>
  </si>
  <si>
    <t>"v.č. situace"</t>
  </si>
  <si>
    <t>(15,6*5,0-6,6*1,4)</t>
  </si>
  <si>
    <t>29*2,0</t>
  </si>
  <si>
    <t>(12,5+2,5)/2*8,0</t>
  </si>
  <si>
    <t>4,0*1,0</t>
  </si>
  <si>
    <t>181111111</t>
  </si>
  <si>
    <t>Plošná úprava terénu do 500 m2 zemina tř 1 až 4 nerovnosti do 100 mm v rovinně a svahu do 1:5</t>
  </si>
  <si>
    <t>-52486896</t>
  </si>
  <si>
    <t>3545,85</t>
  </si>
  <si>
    <t>-1826,172</t>
  </si>
  <si>
    <t>-(29*22-1,5*1,5)</t>
  </si>
  <si>
    <t>-10,0*2,65</t>
  </si>
  <si>
    <t>-15,6*11</t>
  </si>
  <si>
    <t>-8,0*6,8</t>
  </si>
  <si>
    <t>-(15,6*5,0-6,6*1,4)</t>
  </si>
  <si>
    <t>-29*2,0</t>
  </si>
  <si>
    <t>-(12,5+2,5)/2*8,0</t>
  </si>
  <si>
    <t>-4,0*1,0</t>
  </si>
  <si>
    <t>181351105</t>
  </si>
  <si>
    <t>Rozprostření ornice tl vrstvy do 300 mm pl do 500 m2 v rovině nebo ve svahu do 1:5 strojně</t>
  </si>
  <si>
    <t>2030854182</t>
  </si>
  <si>
    <t>192,2*1,4 'Přepočtené koeficientem množství</t>
  </si>
  <si>
    <t>-225274405</t>
  </si>
  <si>
    <t>640,668</t>
  </si>
  <si>
    <t>183403153</t>
  </si>
  <si>
    <t>Obdělání půdy hrabáním v rovině a svahu do 1:5</t>
  </si>
  <si>
    <t>-876923350</t>
  </si>
  <si>
    <t>183403161</t>
  </si>
  <si>
    <t>Obdělání půdy válením v rovině a svahu do 1:5</t>
  </si>
  <si>
    <t>1545946900</t>
  </si>
  <si>
    <t>183405211</t>
  </si>
  <si>
    <t>Výsev trávníku hydroosevem na ornici</t>
  </si>
  <si>
    <t>-372505787</t>
  </si>
  <si>
    <t>00572440</t>
  </si>
  <si>
    <t>osivo směs travní hřištní</t>
  </si>
  <si>
    <t>-1292412433</t>
  </si>
  <si>
    <t>640,668*0,03</t>
  </si>
  <si>
    <t>564760011</t>
  </si>
  <si>
    <t>Podklad z kameniva hrubého drceného vel. 8-16 mm tl 200 mm</t>
  </si>
  <si>
    <t>528619078</t>
  </si>
  <si>
    <t>596211112</t>
  </si>
  <si>
    <t>Kladení zámkové dlažby komunikací pro pěší tl 60 mm skupiny A pl do 300 m2</t>
  </si>
  <si>
    <t>752980307</t>
  </si>
  <si>
    <t>"Chodníky"190,76</t>
  </si>
  <si>
    <t>59245015</t>
  </si>
  <si>
    <t>dlažba zámková tvaru I 200x165x60mm přírodní</t>
  </si>
  <si>
    <t>-1282554871</t>
  </si>
  <si>
    <t>190,76*1,01</t>
  </si>
  <si>
    <t>-62968540</t>
  </si>
  <si>
    <t>"sitiace"</t>
  </si>
  <si>
    <t>5+2+3+4</t>
  </si>
  <si>
    <t>1491522453</t>
  </si>
  <si>
    <t>14*1,01</t>
  </si>
  <si>
    <t>-1534279678</t>
  </si>
  <si>
    <t>" obrubníky"14*0,3*0,1</t>
  </si>
  <si>
    <t>-2048691616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</si>
</sst>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26</v>
      </c>
      <c r="AR10" s="22"/>
      <c r="BE10" s="31"/>
      <c r="BS10" s="19" t="s">
        <v>6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29</v>
      </c>
      <c r="AK13" s="32" t="s">
        <v>25</v>
      </c>
      <c r="AN13" s="34" t="s">
        <v>30</v>
      </c>
      <c r="AR13" s="22"/>
      <c r="BE13" s="31"/>
      <c r="BS13" s="19" t="s">
        <v>6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31</v>
      </c>
      <c r="AK16" s="32" t="s">
        <v>25</v>
      </c>
      <c r="AN16" s="27" t="s">
        <v>32</v>
      </c>
      <c r="AR16" s="22"/>
      <c r="BE16" s="31"/>
      <c r="BS16" s="19" t="s">
        <v>3</v>
      </c>
    </row>
    <row r="17" s="1" customFormat="1" ht="18.48" customHeight="1">
      <c r="B17" s="22"/>
      <c r="E17" s="27" t="s">
        <v>33</v>
      </c>
      <c r="AK17" s="32" t="s">
        <v>28</v>
      </c>
      <c r="AN17" s="27" t="s">
        <v>1</v>
      </c>
      <c r="AR17" s="22"/>
      <c r="BE17" s="31"/>
      <c r="BS17" s="19" t="s">
        <v>34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35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36</v>
      </c>
      <c r="AK20" s="32" t="s">
        <v>28</v>
      </c>
      <c r="AN20" s="27" t="s">
        <v>1</v>
      </c>
      <c r="AR20" s="22"/>
      <c r="BE20" s="31"/>
      <c r="BS20" s="19" t="s">
        <v>34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37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42</v>
      </c>
      <c r="E29" s="3"/>
      <c r="F29" s="32" t="s">
        <v>43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44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45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46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47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51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52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53</v>
      </c>
      <c r="AI60" s="41"/>
      <c r="AJ60" s="41"/>
      <c r="AK60" s="41"/>
      <c r="AL60" s="41"/>
      <c r="AM60" s="58" t="s">
        <v>54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56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53</v>
      </c>
      <c r="AI75" s="41"/>
      <c r="AJ75" s="41"/>
      <c r="AK75" s="41"/>
      <c r="AL75" s="41"/>
      <c r="AM75" s="58" t="s">
        <v>54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Pitter134c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Gymnázium Vídeňská rekonstrukce hřiště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Brno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22. 3. 2024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Gymnázium  Brno Vídeňská, 63900 Brno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31</v>
      </c>
      <c r="AJ89" s="38"/>
      <c r="AK89" s="38"/>
      <c r="AL89" s="38"/>
      <c r="AM89" s="70" t="str">
        <f>IF(E17="","",E17)</f>
        <v>Pitter Design, s.r.o. Pardubice</v>
      </c>
      <c r="AN89" s="4"/>
      <c r="AO89" s="4"/>
      <c r="AP89" s="4"/>
      <c r="AQ89" s="38"/>
      <c r="AR89" s="39"/>
      <c r="AS89" s="71" t="s">
        <v>58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29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35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59</v>
      </c>
      <c r="D92" s="80"/>
      <c r="E92" s="80"/>
      <c r="F92" s="80"/>
      <c r="G92" s="80"/>
      <c r="H92" s="81"/>
      <c r="I92" s="82" t="s">
        <v>60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61</v>
      </c>
      <c r="AH92" s="80"/>
      <c r="AI92" s="80"/>
      <c r="AJ92" s="80"/>
      <c r="AK92" s="80"/>
      <c r="AL92" s="80"/>
      <c r="AM92" s="80"/>
      <c r="AN92" s="82" t="s">
        <v>62</v>
      </c>
      <c r="AO92" s="80"/>
      <c r="AP92" s="84"/>
      <c r="AQ92" s="85" t="s">
        <v>63</v>
      </c>
      <c r="AR92" s="39"/>
      <c r="AS92" s="86" t="s">
        <v>64</v>
      </c>
      <c r="AT92" s="87" t="s">
        <v>65</v>
      </c>
      <c r="AU92" s="87" t="s">
        <v>66</v>
      </c>
      <c r="AV92" s="87" t="s">
        <v>67</v>
      </c>
      <c r="AW92" s="87" t="s">
        <v>68</v>
      </c>
      <c r="AX92" s="87" t="s">
        <v>69</v>
      </c>
      <c r="AY92" s="87" t="s">
        <v>70</v>
      </c>
      <c r="AZ92" s="87" t="s">
        <v>71</v>
      </c>
      <c r="BA92" s="87" t="s">
        <v>72</v>
      </c>
      <c r="BB92" s="87" t="s">
        <v>73</v>
      </c>
      <c r="BC92" s="87" t="s">
        <v>74</v>
      </c>
      <c r="BD92" s="88" t="s">
        <v>75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76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ROUND(SUM(AG95:AG99),2)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ROUND(SUM(AS95:AS99),2)</f>
        <v>0</v>
      </c>
      <c r="AT94" s="99">
        <f>ROUND(SUM(AV94:AW94),2)</f>
        <v>0</v>
      </c>
      <c r="AU94" s="100">
        <f>ROUND(SUM(AU95:AU99),5)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ROUND(SUM(AZ95:AZ99),2)</f>
        <v>0</v>
      </c>
      <c r="BA94" s="99">
        <f>ROUND(SUM(BA95:BA99),2)</f>
        <v>0</v>
      </c>
      <c r="BB94" s="99">
        <f>ROUND(SUM(BB95:BB99),2)</f>
        <v>0</v>
      </c>
      <c r="BC94" s="99">
        <f>ROUND(SUM(BC95:BC99),2)</f>
        <v>0</v>
      </c>
      <c r="BD94" s="101">
        <f>ROUND(SUM(BD95:BD99),2)</f>
        <v>0</v>
      </c>
      <c r="BE94" s="6"/>
      <c r="BS94" s="102" t="s">
        <v>77</v>
      </c>
      <c r="BT94" s="102" t="s">
        <v>78</v>
      </c>
      <c r="BU94" s="103" t="s">
        <v>79</v>
      </c>
      <c r="BV94" s="102" t="s">
        <v>80</v>
      </c>
      <c r="BW94" s="102" t="s">
        <v>4</v>
      </c>
      <c r="BX94" s="102" t="s">
        <v>81</v>
      </c>
      <c r="CL94" s="102" t="s">
        <v>1</v>
      </c>
    </row>
    <row r="95" s="7" customFormat="1" ht="16.5" customHeight="1">
      <c r="A95" s="104" t="s">
        <v>82</v>
      </c>
      <c r="B95" s="105"/>
      <c r="C95" s="106"/>
      <c r="D95" s="107" t="s">
        <v>83</v>
      </c>
      <c r="E95" s="107"/>
      <c r="F95" s="107"/>
      <c r="G95" s="107"/>
      <c r="H95" s="107"/>
      <c r="I95" s="108"/>
      <c r="J95" s="107" t="s">
        <v>84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'01 - SO 01 Běžecká dráha 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85</v>
      </c>
      <c r="AR95" s="105"/>
      <c r="AS95" s="111">
        <v>0</v>
      </c>
      <c r="AT95" s="112">
        <f>ROUND(SUM(AV95:AW95),2)</f>
        <v>0</v>
      </c>
      <c r="AU95" s="113">
        <f>'01 - SO 01 Běžecká dráha ...'!P135</f>
        <v>0</v>
      </c>
      <c r="AV95" s="112">
        <f>'01 - SO 01 Běžecká dráha ...'!J33</f>
        <v>0</v>
      </c>
      <c r="AW95" s="112">
        <f>'01 - SO 01 Běžecká dráha ...'!J34</f>
        <v>0</v>
      </c>
      <c r="AX95" s="112">
        <f>'01 - SO 01 Běžecká dráha ...'!J35</f>
        <v>0</v>
      </c>
      <c r="AY95" s="112">
        <f>'01 - SO 01 Běžecká dráha ...'!J36</f>
        <v>0</v>
      </c>
      <c r="AZ95" s="112">
        <f>'01 - SO 01 Běžecká dráha ...'!F33</f>
        <v>0</v>
      </c>
      <c r="BA95" s="112">
        <f>'01 - SO 01 Běžecká dráha ...'!F34</f>
        <v>0</v>
      </c>
      <c r="BB95" s="112">
        <f>'01 - SO 01 Běžecká dráha ...'!F35</f>
        <v>0</v>
      </c>
      <c r="BC95" s="112">
        <f>'01 - SO 01 Běžecká dráha ...'!F36</f>
        <v>0</v>
      </c>
      <c r="BD95" s="114">
        <f>'01 - SO 01 Běžecká dráha ...'!F37</f>
        <v>0</v>
      </c>
      <c r="BE95" s="7"/>
      <c r="BT95" s="115" t="s">
        <v>86</v>
      </c>
      <c r="BV95" s="115" t="s">
        <v>80</v>
      </c>
      <c r="BW95" s="115" t="s">
        <v>87</v>
      </c>
      <c r="BX95" s="115" t="s">
        <v>4</v>
      </c>
      <c r="CL95" s="115" t="s">
        <v>1</v>
      </c>
      <c r="CM95" s="115" t="s">
        <v>88</v>
      </c>
    </row>
    <row r="96" s="7" customFormat="1" ht="16.5" customHeight="1">
      <c r="A96" s="104" t="s">
        <v>82</v>
      </c>
      <c r="B96" s="105"/>
      <c r="C96" s="106"/>
      <c r="D96" s="107" t="s">
        <v>89</v>
      </c>
      <c r="E96" s="107"/>
      <c r="F96" s="107"/>
      <c r="G96" s="107"/>
      <c r="H96" s="107"/>
      <c r="I96" s="108"/>
      <c r="J96" s="107" t="s">
        <v>90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'02 - SO 02 Víceúčelové hř...'!J30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85</v>
      </c>
      <c r="AR96" s="105"/>
      <c r="AS96" s="111">
        <v>0</v>
      </c>
      <c r="AT96" s="112">
        <f>ROUND(SUM(AV96:AW96),2)</f>
        <v>0</v>
      </c>
      <c r="AU96" s="113">
        <f>'02 - SO 02 Víceúčelové hř...'!P125</f>
        <v>0</v>
      </c>
      <c r="AV96" s="112">
        <f>'02 - SO 02 Víceúčelové hř...'!J33</f>
        <v>0</v>
      </c>
      <c r="AW96" s="112">
        <f>'02 - SO 02 Víceúčelové hř...'!J34</f>
        <v>0</v>
      </c>
      <c r="AX96" s="112">
        <f>'02 - SO 02 Víceúčelové hř...'!J35</f>
        <v>0</v>
      </c>
      <c r="AY96" s="112">
        <f>'02 - SO 02 Víceúčelové hř...'!J36</f>
        <v>0</v>
      </c>
      <c r="AZ96" s="112">
        <f>'02 - SO 02 Víceúčelové hř...'!F33</f>
        <v>0</v>
      </c>
      <c r="BA96" s="112">
        <f>'02 - SO 02 Víceúčelové hř...'!F34</f>
        <v>0</v>
      </c>
      <c r="BB96" s="112">
        <f>'02 - SO 02 Víceúčelové hř...'!F35</f>
        <v>0</v>
      </c>
      <c r="BC96" s="112">
        <f>'02 - SO 02 Víceúčelové hř...'!F36</f>
        <v>0</v>
      </c>
      <c r="BD96" s="114">
        <f>'02 - SO 02 Víceúčelové hř...'!F37</f>
        <v>0</v>
      </c>
      <c r="BE96" s="7"/>
      <c r="BT96" s="115" t="s">
        <v>86</v>
      </c>
      <c r="BV96" s="115" t="s">
        <v>80</v>
      </c>
      <c r="BW96" s="115" t="s">
        <v>91</v>
      </c>
      <c r="BX96" s="115" t="s">
        <v>4</v>
      </c>
      <c r="CL96" s="115" t="s">
        <v>1</v>
      </c>
      <c r="CM96" s="115" t="s">
        <v>88</v>
      </c>
    </row>
    <row r="97" s="7" customFormat="1" ht="16.5" customHeight="1">
      <c r="A97" s="104" t="s">
        <v>82</v>
      </c>
      <c r="B97" s="105"/>
      <c r="C97" s="106"/>
      <c r="D97" s="107" t="s">
        <v>92</v>
      </c>
      <c r="E97" s="107"/>
      <c r="F97" s="107"/>
      <c r="G97" s="107"/>
      <c r="H97" s="107"/>
      <c r="I97" s="108"/>
      <c r="J97" s="107" t="s">
        <v>93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'03 - SO 03 Šatny'!J30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85</v>
      </c>
      <c r="AR97" s="105"/>
      <c r="AS97" s="111">
        <v>0</v>
      </c>
      <c r="AT97" s="112">
        <f>ROUND(SUM(AV97:AW97),2)</f>
        <v>0</v>
      </c>
      <c r="AU97" s="113">
        <f>'03 - SO 03 Šatny'!P142</f>
        <v>0</v>
      </c>
      <c r="AV97" s="112">
        <f>'03 - SO 03 Šatny'!J33</f>
        <v>0</v>
      </c>
      <c r="AW97" s="112">
        <f>'03 - SO 03 Šatny'!J34</f>
        <v>0</v>
      </c>
      <c r="AX97" s="112">
        <f>'03 - SO 03 Šatny'!J35</f>
        <v>0</v>
      </c>
      <c r="AY97" s="112">
        <f>'03 - SO 03 Šatny'!J36</f>
        <v>0</v>
      </c>
      <c r="AZ97" s="112">
        <f>'03 - SO 03 Šatny'!F33</f>
        <v>0</v>
      </c>
      <c r="BA97" s="112">
        <f>'03 - SO 03 Šatny'!F34</f>
        <v>0</v>
      </c>
      <c r="BB97" s="112">
        <f>'03 - SO 03 Šatny'!F35</f>
        <v>0</v>
      </c>
      <c r="BC97" s="112">
        <f>'03 - SO 03 Šatny'!F36</f>
        <v>0</v>
      </c>
      <c r="BD97" s="114">
        <f>'03 - SO 03 Šatny'!F37</f>
        <v>0</v>
      </c>
      <c r="BE97" s="7"/>
      <c r="BT97" s="115" t="s">
        <v>86</v>
      </c>
      <c r="BV97" s="115" t="s">
        <v>80</v>
      </c>
      <c r="BW97" s="115" t="s">
        <v>94</v>
      </c>
      <c r="BX97" s="115" t="s">
        <v>4</v>
      </c>
      <c r="CL97" s="115" t="s">
        <v>1</v>
      </c>
      <c r="CM97" s="115" t="s">
        <v>88</v>
      </c>
    </row>
    <row r="98" s="7" customFormat="1" ht="16.5" customHeight="1">
      <c r="A98" s="104" t="s">
        <v>82</v>
      </c>
      <c r="B98" s="105"/>
      <c r="C98" s="106"/>
      <c r="D98" s="107" t="s">
        <v>95</v>
      </c>
      <c r="E98" s="107"/>
      <c r="F98" s="107"/>
      <c r="G98" s="107"/>
      <c r="H98" s="107"/>
      <c r="I98" s="108"/>
      <c r="J98" s="107" t="s">
        <v>96</v>
      </c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9">
        <f>'04 - SO 04 Herní plocha'!J30</f>
        <v>0</v>
      </c>
      <c r="AH98" s="108"/>
      <c r="AI98" s="108"/>
      <c r="AJ98" s="108"/>
      <c r="AK98" s="108"/>
      <c r="AL98" s="108"/>
      <c r="AM98" s="108"/>
      <c r="AN98" s="109">
        <f>SUM(AG98,AT98)</f>
        <v>0</v>
      </c>
      <c r="AO98" s="108"/>
      <c r="AP98" s="108"/>
      <c r="AQ98" s="110" t="s">
        <v>85</v>
      </c>
      <c r="AR98" s="105"/>
      <c r="AS98" s="111">
        <v>0</v>
      </c>
      <c r="AT98" s="112">
        <f>ROUND(SUM(AV98:AW98),2)</f>
        <v>0</v>
      </c>
      <c r="AU98" s="113">
        <f>'04 - SO 04 Herní plocha'!P121</f>
        <v>0</v>
      </c>
      <c r="AV98" s="112">
        <f>'04 - SO 04 Herní plocha'!J33</f>
        <v>0</v>
      </c>
      <c r="AW98" s="112">
        <f>'04 - SO 04 Herní plocha'!J34</f>
        <v>0</v>
      </c>
      <c r="AX98" s="112">
        <f>'04 - SO 04 Herní plocha'!J35</f>
        <v>0</v>
      </c>
      <c r="AY98" s="112">
        <f>'04 - SO 04 Herní plocha'!J36</f>
        <v>0</v>
      </c>
      <c r="AZ98" s="112">
        <f>'04 - SO 04 Herní plocha'!F33</f>
        <v>0</v>
      </c>
      <c r="BA98" s="112">
        <f>'04 - SO 04 Herní plocha'!F34</f>
        <v>0</v>
      </c>
      <c r="BB98" s="112">
        <f>'04 - SO 04 Herní plocha'!F35</f>
        <v>0</v>
      </c>
      <c r="BC98" s="112">
        <f>'04 - SO 04 Herní plocha'!F36</f>
        <v>0</v>
      </c>
      <c r="BD98" s="114">
        <f>'04 - SO 04 Herní plocha'!F37</f>
        <v>0</v>
      </c>
      <c r="BE98" s="7"/>
      <c r="BT98" s="115" t="s">
        <v>86</v>
      </c>
      <c r="BV98" s="115" t="s">
        <v>80</v>
      </c>
      <c r="BW98" s="115" t="s">
        <v>97</v>
      </c>
      <c r="BX98" s="115" t="s">
        <v>4</v>
      </c>
      <c r="CL98" s="115" t="s">
        <v>1</v>
      </c>
      <c r="CM98" s="115" t="s">
        <v>88</v>
      </c>
    </row>
    <row r="99" s="7" customFormat="1" ht="16.5" customHeight="1">
      <c r="A99" s="104" t="s">
        <v>82</v>
      </c>
      <c r="B99" s="105"/>
      <c r="C99" s="106"/>
      <c r="D99" s="107" t="s">
        <v>98</v>
      </c>
      <c r="E99" s="107"/>
      <c r="F99" s="107"/>
      <c r="G99" s="107"/>
      <c r="H99" s="107"/>
      <c r="I99" s="108"/>
      <c r="J99" s="107" t="s">
        <v>99</v>
      </c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9">
        <f>'05 - SO 05 Zpevněné plochy'!J30</f>
        <v>0</v>
      </c>
      <c r="AH99" s="108"/>
      <c r="AI99" s="108"/>
      <c r="AJ99" s="108"/>
      <c r="AK99" s="108"/>
      <c r="AL99" s="108"/>
      <c r="AM99" s="108"/>
      <c r="AN99" s="109">
        <f>SUM(AG99,AT99)</f>
        <v>0</v>
      </c>
      <c r="AO99" s="108"/>
      <c r="AP99" s="108"/>
      <c r="AQ99" s="110" t="s">
        <v>85</v>
      </c>
      <c r="AR99" s="105"/>
      <c r="AS99" s="116">
        <v>0</v>
      </c>
      <c r="AT99" s="117">
        <f>ROUND(SUM(AV99:AW99),2)</f>
        <v>0</v>
      </c>
      <c r="AU99" s="118">
        <f>'05 - SO 05 Zpevněné plochy'!P121</f>
        <v>0</v>
      </c>
      <c r="AV99" s="117">
        <f>'05 - SO 05 Zpevněné plochy'!J33</f>
        <v>0</v>
      </c>
      <c r="AW99" s="117">
        <f>'05 - SO 05 Zpevněné plochy'!J34</f>
        <v>0</v>
      </c>
      <c r="AX99" s="117">
        <f>'05 - SO 05 Zpevněné plochy'!J35</f>
        <v>0</v>
      </c>
      <c r="AY99" s="117">
        <f>'05 - SO 05 Zpevněné plochy'!J36</f>
        <v>0</v>
      </c>
      <c r="AZ99" s="117">
        <f>'05 - SO 05 Zpevněné plochy'!F33</f>
        <v>0</v>
      </c>
      <c r="BA99" s="117">
        <f>'05 - SO 05 Zpevněné plochy'!F34</f>
        <v>0</v>
      </c>
      <c r="BB99" s="117">
        <f>'05 - SO 05 Zpevněné plochy'!F35</f>
        <v>0</v>
      </c>
      <c r="BC99" s="117">
        <f>'05 - SO 05 Zpevněné plochy'!F36</f>
        <v>0</v>
      </c>
      <c r="BD99" s="119">
        <f>'05 - SO 05 Zpevněné plochy'!F37</f>
        <v>0</v>
      </c>
      <c r="BE99" s="7"/>
      <c r="BT99" s="115" t="s">
        <v>86</v>
      </c>
      <c r="BV99" s="115" t="s">
        <v>80</v>
      </c>
      <c r="BW99" s="115" t="s">
        <v>100</v>
      </c>
      <c r="BX99" s="115" t="s">
        <v>4</v>
      </c>
      <c r="CL99" s="115" t="s">
        <v>1</v>
      </c>
      <c r="CM99" s="115" t="s">
        <v>88</v>
      </c>
    </row>
    <row r="100" s="2" customFormat="1" ht="30" customHeight="1">
      <c r="A100" s="38"/>
      <c r="B100" s="39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9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39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O 01 Běžecká dráha ...'!C2" display="/"/>
    <hyperlink ref="A96" location="'02 - SO 02 Víceúčelové hř...'!C2" display="/"/>
    <hyperlink ref="A97" location="'03 - SO 03 Šatny'!C2" display="/"/>
    <hyperlink ref="A98" location="'04 - SO 04 Herní plocha'!C2" display="/"/>
    <hyperlink ref="A99" location="'05 - SO 05 Zpevněné ploch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Gymnázium Vídeňská rekonstrukce hřiště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103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22. 3. 2024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26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25</v>
      </c>
      <c r="J20" s="27" t="s">
        <v>32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28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38</v>
      </c>
      <c r="E30" s="38"/>
      <c r="F30" s="38"/>
      <c r="G30" s="38"/>
      <c r="H30" s="38"/>
      <c r="I30" s="38"/>
      <c r="J30" s="96">
        <f>ROUND(J135,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42</v>
      </c>
      <c r="E33" s="32" t="s">
        <v>43</v>
      </c>
      <c r="F33" s="127">
        <f>ROUND((SUM(BE135:BE532)),  2)</f>
        <v>0</v>
      </c>
      <c r="G33" s="38"/>
      <c r="H33" s="38"/>
      <c r="I33" s="128">
        <v>0.20999999999999999</v>
      </c>
      <c r="J33" s="127">
        <f>ROUND(((SUM(BE135:BE532))*I33),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7">
        <f>ROUND((SUM(BF135:BF532)),  2)</f>
        <v>0</v>
      </c>
      <c r="G34" s="38"/>
      <c r="H34" s="38"/>
      <c r="I34" s="128">
        <v>0.14999999999999999</v>
      </c>
      <c r="J34" s="127">
        <f>ROUND(((SUM(BF135:BF532))*I34),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7">
        <f>ROUND((SUM(BG135:BG532)),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7">
        <f>ROUND((SUM(BH135:BH532)),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7">
        <f>ROUND((SUM(BI135:BI532)),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48</v>
      </c>
      <c r="E39" s="81"/>
      <c r="F39" s="81"/>
      <c r="G39" s="131" t="s">
        <v>49</v>
      </c>
      <c r="H39" s="132" t="s">
        <v>50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35" t="s">
        <v>54</v>
      </c>
      <c r="G61" s="58" t="s">
        <v>53</v>
      </c>
      <c r="H61" s="41"/>
      <c r="I61" s="41"/>
      <c r="J61" s="136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35" t="s">
        <v>54</v>
      </c>
      <c r="G76" s="58" t="s">
        <v>53</v>
      </c>
      <c r="H76" s="41"/>
      <c r="I76" s="41"/>
      <c r="J76" s="136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Gymnázium Vídeňská rekonstrukce hřiště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01 - SO 01 Běžecká dráha s hřištěm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Brno</v>
      </c>
      <c r="G89" s="38"/>
      <c r="H89" s="38"/>
      <c r="I89" s="32" t="s">
        <v>22</v>
      </c>
      <c r="J89" s="69" t="str">
        <f>IF(J12="","",J12)</f>
        <v>22. 3. 2024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 xml:space="preserve">Gymnázium  Brno Vídeňská, 63900 Brno</v>
      </c>
      <c r="G91" s="38"/>
      <c r="H91" s="38"/>
      <c r="I91" s="32" t="s">
        <v>31</v>
      </c>
      <c r="J91" s="36" t="str">
        <f>E21</f>
        <v>Pitter Design, s.r.o. Pardubice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32" t="s">
        <v>35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J135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109</v>
      </c>
      <c r="E97" s="142"/>
      <c r="F97" s="142"/>
      <c r="G97" s="142"/>
      <c r="H97" s="142"/>
      <c r="I97" s="142"/>
      <c r="J97" s="143">
        <f>J136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110</v>
      </c>
      <c r="E98" s="146"/>
      <c r="F98" s="146"/>
      <c r="G98" s="146"/>
      <c r="H98" s="146"/>
      <c r="I98" s="146"/>
      <c r="J98" s="147">
        <f>J137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111</v>
      </c>
      <c r="E99" s="146"/>
      <c r="F99" s="146"/>
      <c r="G99" s="146"/>
      <c r="H99" s="146"/>
      <c r="I99" s="146"/>
      <c r="J99" s="147">
        <f>J258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112</v>
      </c>
      <c r="E100" s="146"/>
      <c r="F100" s="146"/>
      <c r="G100" s="146"/>
      <c r="H100" s="146"/>
      <c r="I100" s="146"/>
      <c r="J100" s="147">
        <f>J315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113</v>
      </c>
      <c r="E101" s="146"/>
      <c r="F101" s="146"/>
      <c r="G101" s="146"/>
      <c r="H101" s="146"/>
      <c r="I101" s="146"/>
      <c r="J101" s="147">
        <f>J320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114</v>
      </c>
      <c r="E102" s="146"/>
      <c r="F102" s="146"/>
      <c r="G102" s="146"/>
      <c r="H102" s="146"/>
      <c r="I102" s="146"/>
      <c r="J102" s="147">
        <f>J325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115</v>
      </c>
      <c r="E103" s="146"/>
      <c r="F103" s="146"/>
      <c r="G103" s="146"/>
      <c r="H103" s="146"/>
      <c r="I103" s="146"/>
      <c r="J103" s="147">
        <f>J405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116</v>
      </c>
      <c r="E104" s="146"/>
      <c r="F104" s="146"/>
      <c r="G104" s="146"/>
      <c r="H104" s="146"/>
      <c r="I104" s="146"/>
      <c r="J104" s="147">
        <f>J410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117</v>
      </c>
      <c r="E105" s="146"/>
      <c r="F105" s="146"/>
      <c r="G105" s="146"/>
      <c r="H105" s="146"/>
      <c r="I105" s="146"/>
      <c r="J105" s="147">
        <f>J483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118</v>
      </c>
      <c r="E106" s="146"/>
      <c r="F106" s="146"/>
      <c r="G106" s="146"/>
      <c r="H106" s="146"/>
      <c r="I106" s="146"/>
      <c r="J106" s="147">
        <f>J492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0"/>
      <c r="C107" s="9"/>
      <c r="D107" s="141" t="s">
        <v>119</v>
      </c>
      <c r="E107" s="142"/>
      <c r="F107" s="142"/>
      <c r="G107" s="142"/>
      <c r="H107" s="142"/>
      <c r="I107" s="142"/>
      <c r="J107" s="143">
        <f>J494</f>
        <v>0</v>
      </c>
      <c r="K107" s="9"/>
      <c r="L107" s="14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4"/>
      <c r="C108" s="10"/>
      <c r="D108" s="145" t="s">
        <v>120</v>
      </c>
      <c r="E108" s="146"/>
      <c r="F108" s="146"/>
      <c r="G108" s="146"/>
      <c r="H108" s="146"/>
      <c r="I108" s="146"/>
      <c r="J108" s="147">
        <f>J495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121</v>
      </c>
      <c r="E109" s="146"/>
      <c r="F109" s="146"/>
      <c r="G109" s="146"/>
      <c r="H109" s="146"/>
      <c r="I109" s="146"/>
      <c r="J109" s="147">
        <f>J500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122</v>
      </c>
      <c r="E110" s="146"/>
      <c r="F110" s="146"/>
      <c r="G110" s="146"/>
      <c r="H110" s="146"/>
      <c r="I110" s="146"/>
      <c r="J110" s="147">
        <f>J502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0"/>
      <c r="C111" s="9"/>
      <c r="D111" s="141" t="s">
        <v>123</v>
      </c>
      <c r="E111" s="142"/>
      <c r="F111" s="142"/>
      <c r="G111" s="142"/>
      <c r="H111" s="142"/>
      <c r="I111" s="142"/>
      <c r="J111" s="143">
        <f>J520</f>
        <v>0</v>
      </c>
      <c r="K111" s="9"/>
      <c r="L111" s="14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44"/>
      <c r="C112" s="10"/>
      <c r="D112" s="145" t="s">
        <v>124</v>
      </c>
      <c r="E112" s="146"/>
      <c r="F112" s="146"/>
      <c r="G112" s="146"/>
      <c r="H112" s="146"/>
      <c r="I112" s="146"/>
      <c r="J112" s="147">
        <f>J521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125</v>
      </c>
      <c r="E113" s="146"/>
      <c r="F113" s="146"/>
      <c r="G113" s="146"/>
      <c r="H113" s="146"/>
      <c r="I113" s="146"/>
      <c r="J113" s="147">
        <f>J527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4"/>
      <c r="C114" s="10"/>
      <c r="D114" s="145" t="s">
        <v>126</v>
      </c>
      <c r="E114" s="146"/>
      <c r="F114" s="146"/>
      <c r="G114" s="146"/>
      <c r="H114" s="146"/>
      <c r="I114" s="146"/>
      <c r="J114" s="147">
        <f>J529</f>
        <v>0</v>
      </c>
      <c r="K114" s="10"/>
      <c r="L114" s="14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4"/>
      <c r="C115" s="10"/>
      <c r="D115" s="145" t="s">
        <v>127</v>
      </c>
      <c r="E115" s="146"/>
      <c r="F115" s="146"/>
      <c r="G115" s="146"/>
      <c r="H115" s="146"/>
      <c r="I115" s="146"/>
      <c r="J115" s="147">
        <f>J531</f>
        <v>0</v>
      </c>
      <c r="K115" s="10"/>
      <c r="L115" s="14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128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121" t="str">
        <f>E7</f>
        <v>Gymnázium Vídeňská rekonstrukce hřiště</v>
      </c>
      <c r="F125" s="32"/>
      <c r="G125" s="32"/>
      <c r="H125" s="32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102</v>
      </c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38"/>
      <c r="D127" s="38"/>
      <c r="E127" s="67" t="str">
        <f>E9</f>
        <v>01 - SO 01 Běžecká dráha s hřištěm</v>
      </c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38"/>
      <c r="E129" s="38"/>
      <c r="F129" s="27" t="str">
        <f>F12</f>
        <v>Brno</v>
      </c>
      <c r="G129" s="38"/>
      <c r="H129" s="38"/>
      <c r="I129" s="32" t="s">
        <v>22</v>
      </c>
      <c r="J129" s="69" t="str">
        <f>IF(J12="","",J12)</f>
        <v>22. 3. 2024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38"/>
      <c r="E131" s="38"/>
      <c r="F131" s="27" t="str">
        <f>E15</f>
        <v xml:space="preserve">Gymnázium  Brno Vídeňská, 63900 Brno</v>
      </c>
      <c r="G131" s="38"/>
      <c r="H131" s="38"/>
      <c r="I131" s="32" t="s">
        <v>31</v>
      </c>
      <c r="J131" s="36" t="str">
        <f>E21</f>
        <v>Pitter Design, s.r.o. Pardubice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29</v>
      </c>
      <c r="D132" s="38"/>
      <c r="E132" s="38"/>
      <c r="F132" s="27" t="str">
        <f>IF(E18="","",E18)</f>
        <v>Vyplň údaj</v>
      </c>
      <c r="G132" s="38"/>
      <c r="H132" s="38"/>
      <c r="I132" s="32" t="s">
        <v>35</v>
      </c>
      <c r="J132" s="36" t="str">
        <f>E24</f>
        <v xml:space="preserve"> </v>
      </c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48"/>
      <c r="B134" s="149"/>
      <c r="C134" s="150" t="s">
        <v>129</v>
      </c>
      <c r="D134" s="151" t="s">
        <v>63</v>
      </c>
      <c r="E134" s="151" t="s">
        <v>59</v>
      </c>
      <c r="F134" s="151" t="s">
        <v>60</v>
      </c>
      <c r="G134" s="151" t="s">
        <v>130</v>
      </c>
      <c r="H134" s="151" t="s">
        <v>131</v>
      </c>
      <c r="I134" s="151" t="s">
        <v>132</v>
      </c>
      <c r="J134" s="152" t="s">
        <v>106</v>
      </c>
      <c r="K134" s="153" t="s">
        <v>133</v>
      </c>
      <c r="L134" s="154"/>
      <c r="M134" s="86" t="s">
        <v>1</v>
      </c>
      <c r="N134" s="87" t="s">
        <v>42</v>
      </c>
      <c r="O134" s="87" t="s">
        <v>134</v>
      </c>
      <c r="P134" s="87" t="s">
        <v>135</v>
      </c>
      <c r="Q134" s="87" t="s">
        <v>136</v>
      </c>
      <c r="R134" s="87" t="s">
        <v>137</v>
      </c>
      <c r="S134" s="87" t="s">
        <v>138</v>
      </c>
      <c r="T134" s="88" t="s">
        <v>139</v>
      </c>
      <c r="U134" s="148"/>
      <c r="V134" s="148"/>
      <c r="W134" s="148"/>
      <c r="X134" s="148"/>
      <c r="Y134" s="148"/>
      <c r="Z134" s="148"/>
      <c r="AA134" s="148"/>
      <c r="AB134" s="148"/>
      <c r="AC134" s="148"/>
      <c r="AD134" s="148"/>
      <c r="AE134" s="148"/>
    </row>
    <row r="135" s="2" customFormat="1" ht="22.8" customHeight="1">
      <c r="A135" s="38"/>
      <c r="B135" s="39"/>
      <c r="C135" s="93" t="s">
        <v>140</v>
      </c>
      <c r="D135" s="38"/>
      <c r="E135" s="38"/>
      <c r="F135" s="38"/>
      <c r="G135" s="38"/>
      <c r="H135" s="38"/>
      <c r="I135" s="38"/>
      <c r="J135" s="155">
        <f>BK135</f>
        <v>0</v>
      </c>
      <c r="K135" s="38"/>
      <c r="L135" s="39"/>
      <c r="M135" s="89"/>
      <c r="N135" s="73"/>
      <c r="O135" s="90"/>
      <c r="P135" s="156">
        <f>P136+P494+P520</f>
        <v>0</v>
      </c>
      <c r="Q135" s="90"/>
      <c r="R135" s="156">
        <f>R136+R494+R520</f>
        <v>218.25652185000001</v>
      </c>
      <c r="S135" s="90"/>
      <c r="T135" s="157">
        <f>T136+T494+T520</f>
        <v>667.69999999999993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77</v>
      </c>
      <c r="AU135" s="19" t="s">
        <v>108</v>
      </c>
      <c r="BK135" s="158">
        <f>BK136+BK494+BK520</f>
        <v>0</v>
      </c>
    </row>
    <row r="136" s="12" customFormat="1" ht="25.92" customHeight="1">
      <c r="A136" s="12"/>
      <c r="B136" s="159"/>
      <c r="C136" s="12"/>
      <c r="D136" s="160" t="s">
        <v>77</v>
      </c>
      <c r="E136" s="161" t="s">
        <v>141</v>
      </c>
      <c r="F136" s="161" t="s">
        <v>142</v>
      </c>
      <c r="G136" s="12"/>
      <c r="H136" s="12"/>
      <c r="I136" s="162"/>
      <c r="J136" s="163">
        <f>BK136</f>
        <v>0</v>
      </c>
      <c r="K136" s="12"/>
      <c r="L136" s="159"/>
      <c r="M136" s="164"/>
      <c r="N136" s="165"/>
      <c r="O136" s="165"/>
      <c r="P136" s="166">
        <f>P137+P258+P315+P320+P325+P405+P410+P483+P492</f>
        <v>0</v>
      </c>
      <c r="Q136" s="165"/>
      <c r="R136" s="166">
        <f>R137+R258+R315+R320+R325+R405+R410+R483+R492</f>
        <v>218.03991385000001</v>
      </c>
      <c r="S136" s="165"/>
      <c r="T136" s="167">
        <f>T137+T258+T315+T320+T325+T405+T410+T483+T492</f>
        <v>667.69999999999993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86</v>
      </c>
      <c r="AT136" s="168" t="s">
        <v>77</v>
      </c>
      <c r="AU136" s="168" t="s">
        <v>78</v>
      </c>
      <c r="AY136" s="160" t="s">
        <v>143</v>
      </c>
      <c r="BK136" s="169">
        <f>BK137+BK258+BK315+BK320+BK325+BK405+BK410+BK483+BK492</f>
        <v>0</v>
      </c>
    </row>
    <row r="137" s="12" customFormat="1" ht="22.8" customHeight="1">
      <c r="A137" s="12"/>
      <c r="B137" s="159"/>
      <c r="C137" s="12"/>
      <c r="D137" s="160" t="s">
        <v>77</v>
      </c>
      <c r="E137" s="170" t="s">
        <v>86</v>
      </c>
      <c r="F137" s="170" t="s">
        <v>144</v>
      </c>
      <c r="G137" s="12"/>
      <c r="H137" s="12"/>
      <c r="I137" s="162"/>
      <c r="J137" s="171">
        <f>BK137</f>
        <v>0</v>
      </c>
      <c r="K137" s="12"/>
      <c r="L137" s="159"/>
      <c r="M137" s="164"/>
      <c r="N137" s="165"/>
      <c r="O137" s="165"/>
      <c r="P137" s="166">
        <f>SUM(P138:P257)</f>
        <v>0</v>
      </c>
      <c r="Q137" s="165"/>
      <c r="R137" s="166">
        <f>SUM(R138:R257)</f>
        <v>0</v>
      </c>
      <c r="S137" s="165"/>
      <c r="T137" s="167">
        <f>SUM(T138:T257)</f>
        <v>667.69999999999993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0" t="s">
        <v>86</v>
      </c>
      <c r="AT137" s="168" t="s">
        <v>77</v>
      </c>
      <c r="AU137" s="168" t="s">
        <v>86</v>
      </c>
      <c r="AY137" s="160" t="s">
        <v>143</v>
      </c>
      <c r="BK137" s="169">
        <f>SUM(BK138:BK257)</f>
        <v>0</v>
      </c>
    </row>
    <row r="138" s="2" customFormat="1" ht="16.5" customHeight="1">
      <c r="A138" s="38"/>
      <c r="B138" s="172"/>
      <c r="C138" s="173" t="s">
        <v>86</v>
      </c>
      <c r="D138" s="173" t="s">
        <v>145</v>
      </c>
      <c r="E138" s="174" t="s">
        <v>146</v>
      </c>
      <c r="F138" s="175" t="s">
        <v>147</v>
      </c>
      <c r="G138" s="176" t="s">
        <v>148</v>
      </c>
      <c r="H138" s="177">
        <v>1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43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149</v>
      </c>
      <c r="AT138" s="185" t="s">
        <v>145</v>
      </c>
      <c r="AU138" s="185" t="s">
        <v>88</v>
      </c>
      <c r="AY138" s="19" t="s">
        <v>143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86</v>
      </c>
      <c r="BK138" s="186">
        <f>ROUND(I138*H138,2)</f>
        <v>0</v>
      </c>
      <c r="BL138" s="19" t="s">
        <v>149</v>
      </c>
      <c r="BM138" s="185" t="s">
        <v>150</v>
      </c>
    </row>
    <row r="139" s="2" customFormat="1" ht="24.15" customHeight="1">
      <c r="A139" s="38"/>
      <c r="B139" s="172"/>
      <c r="C139" s="173" t="s">
        <v>88</v>
      </c>
      <c r="D139" s="173" t="s">
        <v>145</v>
      </c>
      <c r="E139" s="174" t="s">
        <v>151</v>
      </c>
      <c r="F139" s="175" t="s">
        <v>152</v>
      </c>
      <c r="G139" s="176" t="s">
        <v>153</v>
      </c>
      <c r="H139" s="177">
        <v>2405.8499999999999</v>
      </c>
      <c r="I139" s="178"/>
      <c r="J139" s="179">
        <f>ROUND(I139*H139,2)</f>
        <v>0</v>
      </c>
      <c r="K139" s="180"/>
      <c r="L139" s="39"/>
      <c r="M139" s="181" t="s">
        <v>1</v>
      </c>
      <c r="N139" s="182" t="s">
        <v>43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149</v>
      </c>
      <c r="AT139" s="185" t="s">
        <v>145</v>
      </c>
      <c r="AU139" s="185" t="s">
        <v>88</v>
      </c>
      <c r="AY139" s="19" t="s">
        <v>143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86</v>
      </c>
      <c r="BK139" s="186">
        <f>ROUND(I139*H139,2)</f>
        <v>0</v>
      </c>
      <c r="BL139" s="19" t="s">
        <v>149</v>
      </c>
      <c r="BM139" s="185" t="s">
        <v>154</v>
      </c>
    </row>
    <row r="140" s="13" customFormat="1">
      <c r="A140" s="13"/>
      <c r="B140" s="187"/>
      <c r="C140" s="13"/>
      <c r="D140" s="188" t="s">
        <v>155</v>
      </c>
      <c r="E140" s="189" t="s">
        <v>1</v>
      </c>
      <c r="F140" s="190" t="s">
        <v>156</v>
      </c>
      <c r="G140" s="13"/>
      <c r="H140" s="189" t="s">
        <v>1</v>
      </c>
      <c r="I140" s="191"/>
      <c r="J140" s="13"/>
      <c r="K140" s="13"/>
      <c r="L140" s="187"/>
      <c r="M140" s="192"/>
      <c r="N140" s="193"/>
      <c r="O140" s="193"/>
      <c r="P140" s="193"/>
      <c r="Q140" s="193"/>
      <c r="R140" s="193"/>
      <c r="S140" s="193"/>
      <c r="T140" s="19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155</v>
      </c>
      <c r="AU140" s="189" t="s">
        <v>88</v>
      </c>
      <c r="AV140" s="13" t="s">
        <v>86</v>
      </c>
      <c r="AW140" s="13" t="s">
        <v>34</v>
      </c>
      <c r="AX140" s="13" t="s">
        <v>78</v>
      </c>
      <c r="AY140" s="189" t="s">
        <v>143</v>
      </c>
    </row>
    <row r="141" s="14" customFormat="1">
      <c r="A141" s="14"/>
      <c r="B141" s="195"/>
      <c r="C141" s="14"/>
      <c r="D141" s="188" t="s">
        <v>155</v>
      </c>
      <c r="E141" s="196" t="s">
        <v>1</v>
      </c>
      <c r="F141" s="197" t="s">
        <v>157</v>
      </c>
      <c r="G141" s="14"/>
      <c r="H141" s="198">
        <v>2592</v>
      </c>
      <c r="I141" s="199"/>
      <c r="J141" s="14"/>
      <c r="K141" s="14"/>
      <c r="L141" s="195"/>
      <c r="M141" s="200"/>
      <c r="N141" s="201"/>
      <c r="O141" s="201"/>
      <c r="P141" s="201"/>
      <c r="Q141" s="201"/>
      <c r="R141" s="201"/>
      <c r="S141" s="201"/>
      <c r="T141" s="20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6" t="s">
        <v>155</v>
      </c>
      <c r="AU141" s="196" t="s">
        <v>88</v>
      </c>
      <c r="AV141" s="14" t="s">
        <v>88</v>
      </c>
      <c r="AW141" s="14" t="s">
        <v>34</v>
      </c>
      <c r="AX141" s="14" t="s">
        <v>78</v>
      </c>
      <c r="AY141" s="196" t="s">
        <v>143</v>
      </c>
    </row>
    <row r="142" s="14" customFormat="1">
      <c r="A142" s="14"/>
      <c r="B142" s="195"/>
      <c r="C142" s="14"/>
      <c r="D142" s="188" t="s">
        <v>155</v>
      </c>
      <c r="E142" s="196" t="s">
        <v>1</v>
      </c>
      <c r="F142" s="197" t="s">
        <v>158</v>
      </c>
      <c r="G142" s="14"/>
      <c r="H142" s="198">
        <v>120</v>
      </c>
      <c r="I142" s="199"/>
      <c r="J142" s="14"/>
      <c r="K142" s="14"/>
      <c r="L142" s="195"/>
      <c r="M142" s="200"/>
      <c r="N142" s="201"/>
      <c r="O142" s="201"/>
      <c r="P142" s="201"/>
      <c r="Q142" s="201"/>
      <c r="R142" s="201"/>
      <c r="S142" s="201"/>
      <c r="T142" s="20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6" t="s">
        <v>155</v>
      </c>
      <c r="AU142" s="196" t="s">
        <v>88</v>
      </c>
      <c r="AV142" s="14" t="s">
        <v>88</v>
      </c>
      <c r="AW142" s="14" t="s">
        <v>34</v>
      </c>
      <c r="AX142" s="14" t="s">
        <v>78</v>
      </c>
      <c r="AY142" s="196" t="s">
        <v>143</v>
      </c>
    </row>
    <row r="143" s="14" customFormat="1">
      <c r="A143" s="14"/>
      <c r="B143" s="195"/>
      <c r="C143" s="14"/>
      <c r="D143" s="188" t="s">
        <v>155</v>
      </c>
      <c r="E143" s="196" t="s">
        <v>1</v>
      </c>
      <c r="F143" s="197" t="s">
        <v>159</v>
      </c>
      <c r="G143" s="14"/>
      <c r="H143" s="198">
        <v>635.75</v>
      </c>
      <c r="I143" s="199"/>
      <c r="J143" s="14"/>
      <c r="K143" s="14"/>
      <c r="L143" s="195"/>
      <c r="M143" s="200"/>
      <c r="N143" s="201"/>
      <c r="O143" s="201"/>
      <c r="P143" s="201"/>
      <c r="Q143" s="201"/>
      <c r="R143" s="201"/>
      <c r="S143" s="201"/>
      <c r="T143" s="20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6" t="s">
        <v>155</v>
      </c>
      <c r="AU143" s="196" t="s">
        <v>88</v>
      </c>
      <c r="AV143" s="14" t="s">
        <v>88</v>
      </c>
      <c r="AW143" s="14" t="s">
        <v>34</v>
      </c>
      <c r="AX143" s="14" t="s">
        <v>78</v>
      </c>
      <c r="AY143" s="196" t="s">
        <v>143</v>
      </c>
    </row>
    <row r="144" s="14" customFormat="1">
      <c r="A144" s="14"/>
      <c r="B144" s="195"/>
      <c r="C144" s="14"/>
      <c r="D144" s="188" t="s">
        <v>155</v>
      </c>
      <c r="E144" s="196" t="s">
        <v>1</v>
      </c>
      <c r="F144" s="197" t="s">
        <v>160</v>
      </c>
      <c r="G144" s="14"/>
      <c r="H144" s="198">
        <v>26.5</v>
      </c>
      <c r="I144" s="199"/>
      <c r="J144" s="14"/>
      <c r="K144" s="14"/>
      <c r="L144" s="195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6" t="s">
        <v>155</v>
      </c>
      <c r="AU144" s="196" t="s">
        <v>88</v>
      </c>
      <c r="AV144" s="14" t="s">
        <v>88</v>
      </c>
      <c r="AW144" s="14" t="s">
        <v>34</v>
      </c>
      <c r="AX144" s="14" t="s">
        <v>78</v>
      </c>
      <c r="AY144" s="196" t="s">
        <v>143</v>
      </c>
    </row>
    <row r="145" s="14" customFormat="1">
      <c r="A145" s="14"/>
      <c r="B145" s="195"/>
      <c r="C145" s="14"/>
      <c r="D145" s="188" t="s">
        <v>155</v>
      </c>
      <c r="E145" s="196" t="s">
        <v>1</v>
      </c>
      <c r="F145" s="197" t="s">
        <v>161</v>
      </c>
      <c r="G145" s="14"/>
      <c r="H145" s="198">
        <v>171.59999999999999</v>
      </c>
      <c r="I145" s="199"/>
      <c r="J145" s="14"/>
      <c r="K145" s="14"/>
      <c r="L145" s="195"/>
      <c r="M145" s="200"/>
      <c r="N145" s="201"/>
      <c r="O145" s="201"/>
      <c r="P145" s="201"/>
      <c r="Q145" s="201"/>
      <c r="R145" s="201"/>
      <c r="S145" s="201"/>
      <c r="T145" s="20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6" t="s">
        <v>155</v>
      </c>
      <c r="AU145" s="196" t="s">
        <v>88</v>
      </c>
      <c r="AV145" s="14" t="s">
        <v>88</v>
      </c>
      <c r="AW145" s="14" t="s">
        <v>34</v>
      </c>
      <c r="AX145" s="14" t="s">
        <v>78</v>
      </c>
      <c r="AY145" s="196" t="s">
        <v>143</v>
      </c>
    </row>
    <row r="146" s="14" customFormat="1">
      <c r="A146" s="14"/>
      <c r="B146" s="195"/>
      <c r="C146" s="14"/>
      <c r="D146" s="188" t="s">
        <v>155</v>
      </c>
      <c r="E146" s="196" t="s">
        <v>1</v>
      </c>
      <c r="F146" s="197" t="s">
        <v>162</v>
      </c>
      <c r="G146" s="14"/>
      <c r="H146" s="198">
        <v>-1140</v>
      </c>
      <c r="I146" s="199"/>
      <c r="J146" s="14"/>
      <c r="K146" s="14"/>
      <c r="L146" s="195"/>
      <c r="M146" s="200"/>
      <c r="N146" s="201"/>
      <c r="O146" s="201"/>
      <c r="P146" s="201"/>
      <c r="Q146" s="201"/>
      <c r="R146" s="201"/>
      <c r="S146" s="201"/>
      <c r="T146" s="20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6" t="s">
        <v>155</v>
      </c>
      <c r="AU146" s="196" t="s">
        <v>88</v>
      </c>
      <c r="AV146" s="14" t="s">
        <v>88</v>
      </c>
      <c r="AW146" s="14" t="s">
        <v>34</v>
      </c>
      <c r="AX146" s="14" t="s">
        <v>78</v>
      </c>
      <c r="AY146" s="196" t="s">
        <v>143</v>
      </c>
    </row>
    <row r="147" s="15" customFormat="1">
      <c r="A147" s="15"/>
      <c r="B147" s="203"/>
      <c r="C147" s="15"/>
      <c r="D147" s="188" t="s">
        <v>155</v>
      </c>
      <c r="E147" s="204" t="s">
        <v>1</v>
      </c>
      <c r="F147" s="205" t="s">
        <v>163</v>
      </c>
      <c r="G147" s="15"/>
      <c r="H147" s="206">
        <v>2405.8499999999999</v>
      </c>
      <c r="I147" s="207"/>
      <c r="J147" s="15"/>
      <c r="K147" s="15"/>
      <c r="L147" s="203"/>
      <c r="M147" s="208"/>
      <c r="N147" s="209"/>
      <c r="O147" s="209"/>
      <c r="P147" s="209"/>
      <c r="Q147" s="209"/>
      <c r="R147" s="209"/>
      <c r="S147" s="209"/>
      <c r="T147" s="21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4" t="s">
        <v>155</v>
      </c>
      <c r="AU147" s="204" t="s">
        <v>88</v>
      </c>
      <c r="AV147" s="15" t="s">
        <v>149</v>
      </c>
      <c r="AW147" s="15" t="s">
        <v>34</v>
      </c>
      <c r="AX147" s="15" t="s">
        <v>86</v>
      </c>
      <c r="AY147" s="204" t="s">
        <v>143</v>
      </c>
    </row>
    <row r="148" s="2" customFormat="1" ht="24.15" customHeight="1">
      <c r="A148" s="38"/>
      <c r="B148" s="172"/>
      <c r="C148" s="173" t="s">
        <v>164</v>
      </c>
      <c r="D148" s="173" t="s">
        <v>145</v>
      </c>
      <c r="E148" s="174" t="s">
        <v>165</v>
      </c>
      <c r="F148" s="175" t="s">
        <v>166</v>
      </c>
      <c r="G148" s="176" t="s">
        <v>153</v>
      </c>
      <c r="H148" s="177">
        <v>25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43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0.26000000000000001</v>
      </c>
      <c r="T148" s="184">
        <f>S148*H148</f>
        <v>6.5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149</v>
      </c>
      <c r="AT148" s="185" t="s">
        <v>145</v>
      </c>
      <c r="AU148" s="185" t="s">
        <v>88</v>
      </c>
      <c r="AY148" s="19" t="s">
        <v>143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86</v>
      </c>
      <c r="BK148" s="186">
        <f>ROUND(I148*H148,2)</f>
        <v>0</v>
      </c>
      <c r="BL148" s="19" t="s">
        <v>149</v>
      </c>
      <c r="BM148" s="185" t="s">
        <v>167</v>
      </c>
    </row>
    <row r="149" s="14" customFormat="1">
      <c r="A149" s="14"/>
      <c r="B149" s="195"/>
      <c r="C149" s="14"/>
      <c r="D149" s="188" t="s">
        <v>155</v>
      </c>
      <c r="E149" s="196" t="s">
        <v>1</v>
      </c>
      <c r="F149" s="197" t="s">
        <v>168</v>
      </c>
      <c r="G149" s="14"/>
      <c r="H149" s="198">
        <v>25</v>
      </c>
      <c r="I149" s="199"/>
      <c r="J149" s="14"/>
      <c r="K149" s="14"/>
      <c r="L149" s="195"/>
      <c r="M149" s="200"/>
      <c r="N149" s="201"/>
      <c r="O149" s="201"/>
      <c r="P149" s="201"/>
      <c r="Q149" s="201"/>
      <c r="R149" s="201"/>
      <c r="S149" s="201"/>
      <c r="T149" s="20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6" t="s">
        <v>155</v>
      </c>
      <c r="AU149" s="196" t="s">
        <v>88</v>
      </c>
      <c r="AV149" s="14" t="s">
        <v>88</v>
      </c>
      <c r="AW149" s="14" t="s">
        <v>34</v>
      </c>
      <c r="AX149" s="14" t="s">
        <v>86</v>
      </c>
      <c r="AY149" s="196" t="s">
        <v>143</v>
      </c>
    </row>
    <row r="150" s="2" customFormat="1" ht="24.15" customHeight="1">
      <c r="A150" s="38"/>
      <c r="B150" s="172"/>
      <c r="C150" s="173" t="s">
        <v>149</v>
      </c>
      <c r="D150" s="173" t="s">
        <v>145</v>
      </c>
      <c r="E150" s="174" t="s">
        <v>169</v>
      </c>
      <c r="F150" s="175" t="s">
        <v>170</v>
      </c>
      <c r="G150" s="176" t="s">
        <v>153</v>
      </c>
      <c r="H150" s="177">
        <v>1140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43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0.57999999999999996</v>
      </c>
      <c r="T150" s="184">
        <f>S150*H150</f>
        <v>661.19999999999993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149</v>
      </c>
      <c r="AT150" s="185" t="s">
        <v>145</v>
      </c>
      <c r="AU150" s="185" t="s">
        <v>88</v>
      </c>
      <c r="AY150" s="19" t="s">
        <v>143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86</v>
      </c>
      <c r="BK150" s="186">
        <f>ROUND(I150*H150,2)</f>
        <v>0</v>
      </c>
      <c r="BL150" s="19" t="s">
        <v>149</v>
      </c>
      <c r="BM150" s="185" t="s">
        <v>171</v>
      </c>
    </row>
    <row r="151" s="13" customFormat="1">
      <c r="A151" s="13"/>
      <c r="B151" s="187"/>
      <c r="C151" s="13"/>
      <c r="D151" s="188" t="s">
        <v>155</v>
      </c>
      <c r="E151" s="189" t="s">
        <v>1</v>
      </c>
      <c r="F151" s="190" t="s">
        <v>172</v>
      </c>
      <c r="G151" s="13"/>
      <c r="H151" s="189" t="s">
        <v>1</v>
      </c>
      <c r="I151" s="191"/>
      <c r="J151" s="13"/>
      <c r="K151" s="13"/>
      <c r="L151" s="187"/>
      <c r="M151" s="192"/>
      <c r="N151" s="193"/>
      <c r="O151" s="193"/>
      <c r="P151" s="193"/>
      <c r="Q151" s="193"/>
      <c r="R151" s="193"/>
      <c r="S151" s="193"/>
      <c r="T151" s="19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9" t="s">
        <v>155</v>
      </c>
      <c r="AU151" s="189" t="s">
        <v>88</v>
      </c>
      <c r="AV151" s="13" t="s">
        <v>86</v>
      </c>
      <c r="AW151" s="13" t="s">
        <v>34</v>
      </c>
      <c r="AX151" s="13" t="s">
        <v>78</v>
      </c>
      <c r="AY151" s="189" t="s">
        <v>143</v>
      </c>
    </row>
    <row r="152" s="13" customFormat="1">
      <c r="A152" s="13"/>
      <c r="B152" s="187"/>
      <c r="C152" s="13"/>
      <c r="D152" s="188" t="s">
        <v>155</v>
      </c>
      <c r="E152" s="189" t="s">
        <v>1</v>
      </c>
      <c r="F152" s="190" t="s">
        <v>173</v>
      </c>
      <c r="G152" s="13"/>
      <c r="H152" s="189" t="s">
        <v>1</v>
      </c>
      <c r="I152" s="191"/>
      <c r="J152" s="13"/>
      <c r="K152" s="13"/>
      <c r="L152" s="187"/>
      <c r="M152" s="192"/>
      <c r="N152" s="193"/>
      <c r="O152" s="193"/>
      <c r="P152" s="193"/>
      <c r="Q152" s="193"/>
      <c r="R152" s="193"/>
      <c r="S152" s="193"/>
      <c r="T152" s="19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9" t="s">
        <v>155</v>
      </c>
      <c r="AU152" s="189" t="s">
        <v>88</v>
      </c>
      <c r="AV152" s="13" t="s">
        <v>86</v>
      </c>
      <c r="AW152" s="13" t="s">
        <v>34</v>
      </c>
      <c r="AX152" s="13" t="s">
        <v>78</v>
      </c>
      <c r="AY152" s="189" t="s">
        <v>143</v>
      </c>
    </row>
    <row r="153" s="14" customFormat="1">
      <c r="A153" s="14"/>
      <c r="B153" s="195"/>
      <c r="C153" s="14"/>
      <c r="D153" s="188" t="s">
        <v>155</v>
      </c>
      <c r="E153" s="196" t="s">
        <v>1</v>
      </c>
      <c r="F153" s="197" t="s">
        <v>174</v>
      </c>
      <c r="G153" s="14"/>
      <c r="H153" s="198">
        <v>1140</v>
      </c>
      <c r="I153" s="199"/>
      <c r="J153" s="14"/>
      <c r="K153" s="14"/>
      <c r="L153" s="195"/>
      <c r="M153" s="200"/>
      <c r="N153" s="201"/>
      <c r="O153" s="201"/>
      <c r="P153" s="201"/>
      <c r="Q153" s="201"/>
      <c r="R153" s="201"/>
      <c r="S153" s="201"/>
      <c r="T153" s="20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6" t="s">
        <v>155</v>
      </c>
      <c r="AU153" s="196" t="s">
        <v>88</v>
      </c>
      <c r="AV153" s="14" t="s">
        <v>88</v>
      </c>
      <c r="AW153" s="14" t="s">
        <v>34</v>
      </c>
      <c r="AX153" s="14" t="s">
        <v>78</v>
      </c>
      <c r="AY153" s="196" t="s">
        <v>143</v>
      </c>
    </row>
    <row r="154" s="15" customFormat="1">
      <c r="A154" s="15"/>
      <c r="B154" s="203"/>
      <c r="C154" s="15"/>
      <c r="D154" s="188" t="s">
        <v>155</v>
      </c>
      <c r="E154" s="204" t="s">
        <v>1</v>
      </c>
      <c r="F154" s="205" t="s">
        <v>163</v>
      </c>
      <c r="G154" s="15"/>
      <c r="H154" s="206">
        <v>1140</v>
      </c>
      <c r="I154" s="207"/>
      <c r="J154" s="15"/>
      <c r="K154" s="15"/>
      <c r="L154" s="203"/>
      <c r="M154" s="208"/>
      <c r="N154" s="209"/>
      <c r="O154" s="209"/>
      <c r="P154" s="209"/>
      <c r="Q154" s="209"/>
      <c r="R154" s="209"/>
      <c r="S154" s="209"/>
      <c r="T154" s="21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04" t="s">
        <v>155</v>
      </c>
      <c r="AU154" s="204" t="s">
        <v>88</v>
      </c>
      <c r="AV154" s="15" t="s">
        <v>149</v>
      </c>
      <c r="AW154" s="15" t="s">
        <v>34</v>
      </c>
      <c r="AX154" s="15" t="s">
        <v>86</v>
      </c>
      <c r="AY154" s="204" t="s">
        <v>143</v>
      </c>
    </row>
    <row r="155" s="2" customFormat="1" ht="24.15" customHeight="1">
      <c r="A155" s="38"/>
      <c r="B155" s="172"/>
      <c r="C155" s="173" t="s">
        <v>175</v>
      </c>
      <c r="D155" s="173" t="s">
        <v>145</v>
      </c>
      <c r="E155" s="174" t="s">
        <v>176</v>
      </c>
      <c r="F155" s="175" t="s">
        <v>177</v>
      </c>
      <c r="G155" s="176" t="s">
        <v>153</v>
      </c>
      <c r="H155" s="177">
        <v>2405.8499999999999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43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149</v>
      </c>
      <c r="AT155" s="185" t="s">
        <v>145</v>
      </c>
      <c r="AU155" s="185" t="s">
        <v>88</v>
      </c>
      <c r="AY155" s="19" t="s">
        <v>143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86</v>
      </c>
      <c r="BK155" s="186">
        <f>ROUND(I155*H155,2)</f>
        <v>0</v>
      </c>
      <c r="BL155" s="19" t="s">
        <v>149</v>
      </c>
      <c r="BM155" s="185" t="s">
        <v>178</v>
      </c>
    </row>
    <row r="156" s="13" customFormat="1">
      <c r="A156" s="13"/>
      <c r="B156" s="187"/>
      <c r="C156" s="13"/>
      <c r="D156" s="188" t="s">
        <v>155</v>
      </c>
      <c r="E156" s="189" t="s">
        <v>1</v>
      </c>
      <c r="F156" s="190" t="s">
        <v>156</v>
      </c>
      <c r="G156" s="13"/>
      <c r="H156" s="189" t="s">
        <v>1</v>
      </c>
      <c r="I156" s="191"/>
      <c r="J156" s="13"/>
      <c r="K156" s="13"/>
      <c r="L156" s="187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155</v>
      </c>
      <c r="AU156" s="189" t="s">
        <v>88</v>
      </c>
      <c r="AV156" s="13" t="s">
        <v>86</v>
      </c>
      <c r="AW156" s="13" t="s">
        <v>34</v>
      </c>
      <c r="AX156" s="13" t="s">
        <v>78</v>
      </c>
      <c r="AY156" s="189" t="s">
        <v>143</v>
      </c>
    </row>
    <row r="157" s="14" customFormat="1">
      <c r="A157" s="14"/>
      <c r="B157" s="195"/>
      <c r="C157" s="14"/>
      <c r="D157" s="188" t="s">
        <v>155</v>
      </c>
      <c r="E157" s="196" t="s">
        <v>1</v>
      </c>
      <c r="F157" s="197" t="s">
        <v>157</v>
      </c>
      <c r="G157" s="14"/>
      <c r="H157" s="198">
        <v>2592</v>
      </c>
      <c r="I157" s="199"/>
      <c r="J157" s="14"/>
      <c r="K157" s="14"/>
      <c r="L157" s="195"/>
      <c r="M157" s="200"/>
      <c r="N157" s="201"/>
      <c r="O157" s="201"/>
      <c r="P157" s="201"/>
      <c r="Q157" s="201"/>
      <c r="R157" s="201"/>
      <c r="S157" s="201"/>
      <c r="T157" s="20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6" t="s">
        <v>155</v>
      </c>
      <c r="AU157" s="196" t="s">
        <v>88</v>
      </c>
      <c r="AV157" s="14" t="s">
        <v>88</v>
      </c>
      <c r="AW157" s="14" t="s">
        <v>34</v>
      </c>
      <c r="AX157" s="14" t="s">
        <v>78</v>
      </c>
      <c r="AY157" s="196" t="s">
        <v>143</v>
      </c>
    </row>
    <row r="158" s="14" customFormat="1">
      <c r="A158" s="14"/>
      <c r="B158" s="195"/>
      <c r="C158" s="14"/>
      <c r="D158" s="188" t="s">
        <v>155</v>
      </c>
      <c r="E158" s="196" t="s">
        <v>1</v>
      </c>
      <c r="F158" s="197" t="s">
        <v>158</v>
      </c>
      <c r="G158" s="14"/>
      <c r="H158" s="198">
        <v>120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155</v>
      </c>
      <c r="AU158" s="196" t="s">
        <v>88</v>
      </c>
      <c r="AV158" s="14" t="s">
        <v>88</v>
      </c>
      <c r="AW158" s="14" t="s">
        <v>34</v>
      </c>
      <c r="AX158" s="14" t="s">
        <v>78</v>
      </c>
      <c r="AY158" s="196" t="s">
        <v>143</v>
      </c>
    </row>
    <row r="159" s="14" customFormat="1">
      <c r="A159" s="14"/>
      <c r="B159" s="195"/>
      <c r="C159" s="14"/>
      <c r="D159" s="188" t="s">
        <v>155</v>
      </c>
      <c r="E159" s="196" t="s">
        <v>1</v>
      </c>
      <c r="F159" s="197" t="s">
        <v>159</v>
      </c>
      <c r="G159" s="14"/>
      <c r="H159" s="198">
        <v>635.75</v>
      </c>
      <c r="I159" s="199"/>
      <c r="J159" s="14"/>
      <c r="K159" s="14"/>
      <c r="L159" s="195"/>
      <c r="M159" s="200"/>
      <c r="N159" s="201"/>
      <c r="O159" s="201"/>
      <c r="P159" s="201"/>
      <c r="Q159" s="201"/>
      <c r="R159" s="201"/>
      <c r="S159" s="201"/>
      <c r="T159" s="20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6" t="s">
        <v>155</v>
      </c>
      <c r="AU159" s="196" t="s">
        <v>88</v>
      </c>
      <c r="AV159" s="14" t="s">
        <v>88</v>
      </c>
      <c r="AW159" s="14" t="s">
        <v>34</v>
      </c>
      <c r="AX159" s="14" t="s">
        <v>78</v>
      </c>
      <c r="AY159" s="196" t="s">
        <v>143</v>
      </c>
    </row>
    <row r="160" s="14" customFormat="1">
      <c r="A160" s="14"/>
      <c r="B160" s="195"/>
      <c r="C160" s="14"/>
      <c r="D160" s="188" t="s">
        <v>155</v>
      </c>
      <c r="E160" s="196" t="s">
        <v>1</v>
      </c>
      <c r="F160" s="197" t="s">
        <v>160</v>
      </c>
      <c r="G160" s="14"/>
      <c r="H160" s="198">
        <v>26.5</v>
      </c>
      <c r="I160" s="199"/>
      <c r="J160" s="14"/>
      <c r="K160" s="14"/>
      <c r="L160" s="195"/>
      <c r="M160" s="200"/>
      <c r="N160" s="201"/>
      <c r="O160" s="201"/>
      <c r="P160" s="201"/>
      <c r="Q160" s="201"/>
      <c r="R160" s="201"/>
      <c r="S160" s="201"/>
      <c r="T160" s="20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6" t="s">
        <v>155</v>
      </c>
      <c r="AU160" s="196" t="s">
        <v>88</v>
      </c>
      <c r="AV160" s="14" t="s">
        <v>88</v>
      </c>
      <c r="AW160" s="14" t="s">
        <v>34</v>
      </c>
      <c r="AX160" s="14" t="s">
        <v>78</v>
      </c>
      <c r="AY160" s="196" t="s">
        <v>143</v>
      </c>
    </row>
    <row r="161" s="14" customFormat="1">
      <c r="A161" s="14"/>
      <c r="B161" s="195"/>
      <c r="C161" s="14"/>
      <c r="D161" s="188" t="s">
        <v>155</v>
      </c>
      <c r="E161" s="196" t="s">
        <v>1</v>
      </c>
      <c r="F161" s="197" t="s">
        <v>161</v>
      </c>
      <c r="G161" s="14"/>
      <c r="H161" s="198">
        <v>171.59999999999999</v>
      </c>
      <c r="I161" s="199"/>
      <c r="J161" s="14"/>
      <c r="K161" s="14"/>
      <c r="L161" s="195"/>
      <c r="M161" s="200"/>
      <c r="N161" s="201"/>
      <c r="O161" s="201"/>
      <c r="P161" s="201"/>
      <c r="Q161" s="201"/>
      <c r="R161" s="201"/>
      <c r="S161" s="201"/>
      <c r="T161" s="20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6" t="s">
        <v>155</v>
      </c>
      <c r="AU161" s="196" t="s">
        <v>88</v>
      </c>
      <c r="AV161" s="14" t="s">
        <v>88</v>
      </c>
      <c r="AW161" s="14" t="s">
        <v>34</v>
      </c>
      <c r="AX161" s="14" t="s">
        <v>78</v>
      </c>
      <c r="AY161" s="196" t="s">
        <v>143</v>
      </c>
    </row>
    <row r="162" s="14" customFormat="1">
      <c r="A162" s="14"/>
      <c r="B162" s="195"/>
      <c r="C162" s="14"/>
      <c r="D162" s="188" t="s">
        <v>155</v>
      </c>
      <c r="E162" s="196" t="s">
        <v>1</v>
      </c>
      <c r="F162" s="197" t="s">
        <v>162</v>
      </c>
      <c r="G162" s="14"/>
      <c r="H162" s="198">
        <v>-1140</v>
      </c>
      <c r="I162" s="199"/>
      <c r="J162" s="14"/>
      <c r="K162" s="14"/>
      <c r="L162" s="195"/>
      <c r="M162" s="200"/>
      <c r="N162" s="201"/>
      <c r="O162" s="201"/>
      <c r="P162" s="201"/>
      <c r="Q162" s="201"/>
      <c r="R162" s="201"/>
      <c r="S162" s="201"/>
      <c r="T162" s="20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6" t="s">
        <v>155</v>
      </c>
      <c r="AU162" s="196" t="s">
        <v>88</v>
      </c>
      <c r="AV162" s="14" t="s">
        <v>88</v>
      </c>
      <c r="AW162" s="14" t="s">
        <v>34</v>
      </c>
      <c r="AX162" s="14" t="s">
        <v>78</v>
      </c>
      <c r="AY162" s="196" t="s">
        <v>143</v>
      </c>
    </row>
    <row r="163" s="15" customFormat="1">
      <c r="A163" s="15"/>
      <c r="B163" s="203"/>
      <c r="C163" s="15"/>
      <c r="D163" s="188" t="s">
        <v>155</v>
      </c>
      <c r="E163" s="204" t="s">
        <v>1</v>
      </c>
      <c r="F163" s="205" t="s">
        <v>163</v>
      </c>
      <c r="G163" s="15"/>
      <c r="H163" s="206">
        <v>2405.8499999999999</v>
      </c>
      <c r="I163" s="207"/>
      <c r="J163" s="15"/>
      <c r="K163" s="15"/>
      <c r="L163" s="203"/>
      <c r="M163" s="208"/>
      <c r="N163" s="209"/>
      <c r="O163" s="209"/>
      <c r="P163" s="209"/>
      <c r="Q163" s="209"/>
      <c r="R163" s="209"/>
      <c r="S163" s="209"/>
      <c r="T163" s="21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4" t="s">
        <v>155</v>
      </c>
      <c r="AU163" s="204" t="s">
        <v>88</v>
      </c>
      <c r="AV163" s="15" t="s">
        <v>149</v>
      </c>
      <c r="AW163" s="15" t="s">
        <v>34</v>
      </c>
      <c r="AX163" s="15" t="s">
        <v>86</v>
      </c>
      <c r="AY163" s="204" t="s">
        <v>143</v>
      </c>
    </row>
    <row r="164" s="2" customFormat="1" ht="33" customHeight="1">
      <c r="A164" s="38"/>
      <c r="B164" s="172"/>
      <c r="C164" s="173" t="s">
        <v>179</v>
      </c>
      <c r="D164" s="173" t="s">
        <v>145</v>
      </c>
      <c r="E164" s="174" t="s">
        <v>180</v>
      </c>
      <c r="F164" s="175" t="s">
        <v>181</v>
      </c>
      <c r="G164" s="176" t="s">
        <v>182</v>
      </c>
      <c r="H164" s="177">
        <v>392.36000000000001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43</v>
      </c>
      <c r="O164" s="77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149</v>
      </c>
      <c r="AT164" s="185" t="s">
        <v>145</v>
      </c>
      <c r="AU164" s="185" t="s">
        <v>88</v>
      </c>
      <c r="AY164" s="19" t="s">
        <v>143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86</v>
      </c>
      <c r="BK164" s="186">
        <f>ROUND(I164*H164,2)</f>
        <v>0</v>
      </c>
      <c r="BL164" s="19" t="s">
        <v>149</v>
      </c>
      <c r="BM164" s="185" t="s">
        <v>183</v>
      </c>
    </row>
    <row r="165" s="13" customFormat="1">
      <c r="A165" s="13"/>
      <c r="B165" s="187"/>
      <c r="C165" s="13"/>
      <c r="D165" s="188" t="s">
        <v>155</v>
      </c>
      <c r="E165" s="189" t="s">
        <v>1</v>
      </c>
      <c r="F165" s="190" t="s">
        <v>184</v>
      </c>
      <c r="G165" s="13"/>
      <c r="H165" s="189" t="s">
        <v>1</v>
      </c>
      <c r="I165" s="191"/>
      <c r="J165" s="13"/>
      <c r="K165" s="13"/>
      <c r="L165" s="187"/>
      <c r="M165" s="192"/>
      <c r="N165" s="193"/>
      <c r="O165" s="193"/>
      <c r="P165" s="193"/>
      <c r="Q165" s="193"/>
      <c r="R165" s="193"/>
      <c r="S165" s="193"/>
      <c r="T165" s="19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9" t="s">
        <v>155</v>
      </c>
      <c r="AU165" s="189" t="s">
        <v>88</v>
      </c>
      <c r="AV165" s="13" t="s">
        <v>86</v>
      </c>
      <c r="AW165" s="13" t="s">
        <v>34</v>
      </c>
      <c r="AX165" s="13" t="s">
        <v>78</v>
      </c>
      <c r="AY165" s="189" t="s">
        <v>143</v>
      </c>
    </row>
    <row r="166" s="13" customFormat="1">
      <c r="A166" s="13"/>
      <c r="B166" s="187"/>
      <c r="C166" s="13"/>
      <c r="D166" s="188" t="s">
        <v>155</v>
      </c>
      <c r="E166" s="189" t="s">
        <v>1</v>
      </c>
      <c r="F166" s="190" t="s">
        <v>185</v>
      </c>
      <c r="G166" s="13"/>
      <c r="H166" s="189" t="s">
        <v>1</v>
      </c>
      <c r="I166" s="191"/>
      <c r="J166" s="13"/>
      <c r="K166" s="13"/>
      <c r="L166" s="187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155</v>
      </c>
      <c r="AU166" s="189" t="s">
        <v>88</v>
      </c>
      <c r="AV166" s="13" t="s">
        <v>86</v>
      </c>
      <c r="AW166" s="13" t="s">
        <v>34</v>
      </c>
      <c r="AX166" s="13" t="s">
        <v>78</v>
      </c>
      <c r="AY166" s="189" t="s">
        <v>143</v>
      </c>
    </row>
    <row r="167" s="14" customFormat="1">
      <c r="A167" s="14"/>
      <c r="B167" s="195"/>
      <c r="C167" s="14"/>
      <c r="D167" s="188" t="s">
        <v>155</v>
      </c>
      <c r="E167" s="196" t="s">
        <v>1</v>
      </c>
      <c r="F167" s="197" t="s">
        <v>186</v>
      </c>
      <c r="G167" s="14"/>
      <c r="H167" s="198">
        <v>9.6799999999999997</v>
      </c>
      <c r="I167" s="199"/>
      <c r="J167" s="14"/>
      <c r="K167" s="14"/>
      <c r="L167" s="195"/>
      <c r="M167" s="200"/>
      <c r="N167" s="201"/>
      <c r="O167" s="201"/>
      <c r="P167" s="201"/>
      <c r="Q167" s="201"/>
      <c r="R167" s="201"/>
      <c r="S167" s="201"/>
      <c r="T167" s="20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6" t="s">
        <v>155</v>
      </c>
      <c r="AU167" s="196" t="s">
        <v>88</v>
      </c>
      <c r="AV167" s="14" t="s">
        <v>88</v>
      </c>
      <c r="AW167" s="14" t="s">
        <v>34</v>
      </c>
      <c r="AX167" s="14" t="s">
        <v>78</v>
      </c>
      <c r="AY167" s="196" t="s">
        <v>143</v>
      </c>
    </row>
    <row r="168" s="13" customFormat="1">
      <c r="A168" s="13"/>
      <c r="B168" s="187"/>
      <c r="C168" s="13"/>
      <c r="D168" s="188" t="s">
        <v>155</v>
      </c>
      <c r="E168" s="189" t="s">
        <v>1</v>
      </c>
      <c r="F168" s="190" t="s">
        <v>187</v>
      </c>
      <c r="G168" s="13"/>
      <c r="H168" s="189" t="s">
        <v>1</v>
      </c>
      <c r="I168" s="191"/>
      <c r="J168" s="13"/>
      <c r="K168" s="13"/>
      <c r="L168" s="187"/>
      <c r="M168" s="192"/>
      <c r="N168" s="193"/>
      <c r="O168" s="193"/>
      <c r="P168" s="193"/>
      <c r="Q168" s="193"/>
      <c r="R168" s="193"/>
      <c r="S168" s="193"/>
      <c r="T168" s="19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9" t="s">
        <v>155</v>
      </c>
      <c r="AU168" s="189" t="s">
        <v>88</v>
      </c>
      <c r="AV168" s="13" t="s">
        <v>86</v>
      </c>
      <c r="AW168" s="13" t="s">
        <v>34</v>
      </c>
      <c r="AX168" s="13" t="s">
        <v>78</v>
      </c>
      <c r="AY168" s="189" t="s">
        <v>143</v>
      </c>
    </row>
    <row r="169" s="13" customFormat="1">
      <c r="A169" s="13"/>
      <c r="B169" s="187"/>
      <c r="C169" s="13"/>
      <c r="D169" s="188" t="s">
        <v>155</v>
      </c>
      <c r="E169" s="189" t="s">
        <v>1</v>
      </c>
      <c r="F169" s="190" t="s">
        <v>188</v>
      </c>
      <c r="G169" s="13"/>
      <c r="H169" s="189" t="s">
        <v>1</v>
      </c>
      <c r="I169" s="191"/>
      <c r="J169" s="13"/>
      <c r="K169" s="13"/>
      <c r="L169" s="187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155</v>
      </c>
      <c r="AU169" s="189" t="s">
        <v>88</v>
      </c>
      <c r="AV169" s="13" t="s">
        <v>86</v>
      </c>
      <c r="AW169" s="13" t="s">
        <v>34</v>
      </c>
      <c r="AX169" s="13" t="s">
        <v>78</v>
      </c>
      <c r="AY169" s="189" t="s">
        <v>143</v>
      </c>
    </row>
    <row r="170" s="14" customFormat="1">
      <c r="A170" s="14"/>
      <c r="B170" s="195"/>
      <c r="C170" s="14"/>
      <c r="D170" s="188" t="s">
        <v>155</v>
      </c>
      <c r="E170" s="196" t="s">
        <v>1</v>
      </c>
      <c r="F170" s="197" t="s">
        <v>189</v>
      </c>
      <c r="G170" s="14"/>
      <c r="H170" s="198">
        <v>46.768999999999998</v>
      </c>
      <c r="I170" s="199"/>
      <c r="J170" s="14"/>
      <c r="K170" s="14"/>
      <c r="L170" s="195"/>
      <c r="M170" s="200"/>
      <c r="N170" s="201"/>
      <c r="O170" s="201"/>
      <c r="P170" s="201"/>
      <c r="Q170" s="201"/>
      <c r="R170" s="201"/>
      <c r="S170" s="201"/>
      <c r="T170" s="20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6" t="s">
        <v>155</v>
      </c>
      <c r="AU170" s="196" t="s">
        <v>88</v>
      </c>
      <c r="AV170" s="14" t="s">
        <v>88</v>
      </c>
      <c r="AW170" s="14" t="s">
        <v>34</v>
      </c>
      <c r="AX170" s="14" t="s">
        <v>78</v>
      </c>
      <c r="AY170" s="196" t="s">
        <v>143</v>
      </c>
    </row>
    <row r="171" s="14" customFormat="1">
      <c r="A171" s="14"/>
      <c r="B171" s="195"/>
      <c r="C171" s="14"/>
      <c r="D171" s="188" t="s">
        <v>155</v>
      </c>
      <c r="E171" s="196" t="s">
        <v>1</v>
      </c>
      <c r="F171" s="197" t="s">
        <v>190</v>
      </c>
      <c r="G171" s="14"/>
      <c r="H171" s="198">
        <v>40.793999999999997</v>
      </c>
      <c r="I171" s="199"/>
      <c r="J171" s="14"/>
      <c r="K171" s="14"/>
      <c r="L171" s="195"/>
      <c r="M171" s="200"/>
      <c r="N171" s="201"/>
      <c r="O171" s="201"/>
      <c r="P171" s="201"/>
      <c r="Q171" s="201"/>
      <c r="R171" s="201"/>
      <c r="S171" s="201"/>
      <c r="T171" s="20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6" t="s">
        <v>155</v>
      </c>
      <c r="AU171" s="196" t="s">
        <v>88</v>
      </c>
      <c r="AV171" s="14" t="s">
        <v>88</v>
      </c>
      <c r="AW171" s="14" t="s">
        <v>34</v>
      </c>
      <c r="AX171" s="14" t="s">
        <v>78</v>
      </c>
      <c r="AY171" s="196" t="s">
        <v>143</v>
      </c>
    </row>
    <row r="172" s="14" customFormat="1">
      <c r="A172" s="14"/>
      <c r="B172" s="195"/>
      <c r="C172" s="14"/>
      <c r="D172" s="188" t="s">
        <v>155</v>
      </c>
      <c r="E172" s="196" t="s">
        <v>1</v>
      </c>
      <c r="F172" s="197" t="s">
        <v>191</v>
      </c>
      <c r="G172" s="14"/>
      <c r="H172" s="198">
        <v>2.3100000000000001</v>
      </c>
      <c r="I172" s="199"/>
      <c r="J172" s="14"/>
      <c r="K172" s="14"/>
      <c r="L172" s="195"/>
      <c r="M172" s="200"/>
      <c r="N172" s="201"/>
      <c r="O172" s="201"/>
      <c r="P172" s="201"/>
      <c r="Q172" s="201"/>
      <c r="R172" s="201"/>
      <c r="S172" s="201"/>
      <c r="T172" s="20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6" t="s">
        <v>155</v>
      </c>
      <c r="AU172" s="196" t="s">
        <v>88</v>
      </c>
      <c r="AV172" s="14" t="s">
        <v>88</v>
      </c>
      <c r="AW172" s="14" t="s">
        <v>34</v>
      </c>
      <c r="AX172" s="14" t="s">
        <v>78</v>
      </c>
      <c r="AY172" s="196" t="s">
        <v>143</v>
      </c>
    </row>
    <row r="173" s="14" customFormat="1">
      <c r="A173" s="14"/>
      <c r="B173" s="195"/>
      <c r="C173" s="14"/>
      <c r="D173" s="188" t="s">
        <v>155</v>
      </c>
      <c r="E173" s="196" t="s">
        <v>1</v>
      </c>
      <c r="F173" s="197" t="s">
        <v>192</v>
      </c>
      <c r="G173" s="14"/>
      <c r="H173" s="198">
        <v>6.0309999999999997</v>
      </c>
      <c r="I173" s="199"/>
      <c r="J173" s="14"/>
      <c r="K173" s="14"/>
      <c r="L173" s="195"/>
      <c r="M173" s="200"/>
      <c r="N173" s="201"/>
      <c r="O173" s="201"/>
      <c r="P173" s="201"/>
      <c r="Q173" s="201"/>
      <c r="R173" s="201"/>
      <c r="S173" s="201"/>
      <c r="T173" s="20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6" t="s">
        <v>155</v>
      </c>
      <c r="AU173" s="196" t="s">
        <v>88</v>
      </c>
      <c r="AV173" s="14" t="s">
        <v>88</v>
      </c>
      <c r="AW173" s="14" t="s">
        <v>34</v>
      </c>
      <c r="AX173" s="14" t="s">
        <v>78</v>
      </c>
      <c r="AY173" s="196" t="s">
        <v>143</v>
      </c>
    </row>
    <row r="174" s="14" customFormat="1">
      <c r="A174" s="14"/>
      <c r="B174" s="195"/>
      <c r="C174" s="14"/>
      <c r="D174" s="188" t="s">
        <v>155</v>
      </c>
      <c r="E174" s="196" t="s">
        <v>1</v>
      </c>
      <c r="F174" s="197" t="s">
        <v>193</v>
      </c>
      <c r="G174" s="14"/>
      <c r="H174" s="198">
        <v>5.891</v>
      </c>
      <c r="I174" s="199"/>
      <c r="J174" s="14"/>
      <c r="K174" s="14"/>
      <c r="L174" s="195"/>
      <c r="M174" s="200"/>
      <c r="N174" s="201"/>
      <c r="O174" s="201"/>
      <c r="P174" s="201"/>
      <c r="Q174" s="201"/>
      <c r="R174" s="201"/>
      <c r="S174" s="201"/>
      <c r="T174" s="20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6" t="s">
        <v>155</v>
      </c>
      <c r="AU174" s="196" t="s">
        <v>88</v>
      </c>
      <c r="AV174" s="14" t="s">
        <v>88</v>
      </c>
      <c r="AW174" s="14" t="s">
        <v>34</v>
      </c>
      <c r="AX174" s="14" t="s">
        <v>78</v>
      </c>
      <c r="AY174" s="196" t="s">
        <v>143</v>
      </c>
    </row>
    <row r="175" s="13" customFormat="1">
      <c r="A175" s="13"/>
      <c r="B175" s="187"/>
      <c r="C175" s="13"/>
      <c r="D175" s="188" t="s">
        <v>155</v>
      </c>
      <c r="E175" s="189" t="s">
        <v>1</v>
      </c>
      <c r="F175" s="190" t="s">
        <v>194</v>
      </c>
      <c r="G175" s="13"/>
      <c r="H175" s="189" t="s">
        <v>1</v>
      </c>
      <c r="I175" s="191"/>
      <c r="J175" s="13"/>
      <c r="K175" s="13"/>
      <c r="L175" s="187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155</v>
      </c>
      <c r="AU175" s="189" t="s">
        <v>88</v>
      </c>
      <c r="AV175" s="13" t="s">
        <v>86</v>
      </c>
      <c r="AW175" s="13" t="s">
        <v>34</v>
      </c>
      <c r="AX175" s="13" t="s">
        <v>78</v>
      </c>
      <c r="AY175" s="189" t="s">
        <v>143</v>
      </c>
    </row>
    <row r="176" s="14" customFormat="1">
      <c r="A176" s="14"/>
      <c r="B176" s="195"/>
      <c r="C176" s="14"/>
      <c r="D176" s="188" t="s">
        <v>155</v>
      </c>
      <c r="E176" s="196" t="s">
        <v>1</v>
      </c>
      <c r="F176" s="197" t="s">
        <v>195</v>
      </c>
      <c r="G176" s="14"/>
      <c r="H176" s="198">
        <v>59.125</v>
      </c>
      <c r="I176" s="199"/>
      <c r="J176" s="14"/>
      <c r="K176" s="14"/>
      <c r="L176" s="195"/>
      <c r="M176" s="200"/>
      <c r="N176" s="201"/>
      <c r="O176" s="201"/>
      <c r="P176" s="201"/>
      <c r="Q176" s="201"/>
      <c r="R176" s="201"/>
      <c r="S176" s="201"/>
      <c r="T176" s="20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6" t="s">
        <v>155</v>
      </c>
      <c r="AU176" s="196" t="s">
        <v>88</v>
      </c>
      <c r="AV176" s="14" t="s">
        <v>88</v>
      </c>
      <c r="AW176" s="14" t="s">
        <v>34</v>
      </c>
      <c r="AX176" s="14" t="s">
        <v>78</v>
      </c>
      <c r="AY176" s="196" t="s">
        <v>143</v>
      </c>
    </row>
    <row r="177" s="13" customFormat="1">
      <c r="A177" s="13"/>
      <c r="B177" s="187"/>
      <c r="C177" s="13"/>
      <c r="D177" s="188" t="s">
        <v>155</v>
      </c>
      <c r="E177" s="189" t="s">
        <v>1</v>
      </c>
      <c r="F177" s="190" t="s">
        <v>196</v>
      </c>
      <c r="G177" s="13"/>
      <c r="H177" s="189" t="s">
        <v>1</v>
      </c>
      <c r="I177" s="191"/>
      <c r="J177" s="13"/>
      <c r="K177" s="13"/>
      <c r="L177" s="187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9" t="s">
        <v>155</v>
      </c>
      <c r="AU177" s="189" t="s">
        <v>88</v>
      </c>
      <c r="AV177" s="13" t="s">
        <v>86</v>
      </c>
      <c r="AW177" s="13" t="s">
        <v>34</v>
      </c>
      <c r="AX177" s="13" t="s">
        <v>78</v>
      </c>
      <c r="AY177" s="189" t="s">
        <v>143</v>
      </c>
    </row>
    <row r="178" s="14" customFormat="1">
      <c r="A178" s="14"/>
      <c r="B178" s="195"/>
      <c r="C178" s="14"/>
      <c r="D178" s="188" t="s">
        <v>155</v>
      </c>
      <c r="E178" s="196" t="s">
        <v>1</v>
      </c>
      <c r="F178" s="197" t="s">
        <v>197</v>
      </c>
      <c r="G178" s="14"/>
      <c r="H178" s="198">
        <v>221.75999999999999</v>
      </c>
      <c r="I178" s="199"/>
      <c r="J178" s="14"/>
      <c r="K178" s="14"/>
      <c r="L178" s="195"/>
      <c r="M178" s="200"/>
      <c r="N178" s="201"/>
      <c r="O178" s="201"/>
      <c r="P178" s="201"/>
      <c r="Q178" s="201"/>
      <c r="R178" s="201"/>
      <c r="S178" s="201"/>
      <c r="T178" s="20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6" t="s">
        <v>155</v>
      </c>
      <c r="AU178" s="196" t="s">
        <v>88</v>
      </c>
      <c r="AV178" s="14" t="s">
        <v>88</v>
      </c>
      <c r="AW178" s="14" t="s">
        <v>34</v>
      </c>
      <c r="AX178" s="14" t="s">
        <v>78</v>
      </c>
      <c r="AY178" s="196" t="s">
        <v>143</v>
      </c>
    </row>
    <row r="179" s="16" customFormat="1">
      <c r="A179" s="16"/>
      <c r="B179" s="211"/>
      <c r="C179" s="16"/>
      <c r="D179" s="188" t="s">
        <v>155</v>
      </c>
      <c r="E179" s="212" t="s">
        <v>1</v>
      </c>
      <c r="F179" s="213" t="s">
        <v>198</v>
      </c>
      <c r="G179" s="16"/>
      <c r="H179" s="214">
        <v>392.36000000000001</v>
      </c>
      <c r="I179" s="215"/>
      <c r="J179" s="16"/>
      <c r="K179" s="16"/>
      <c r="L179" s="211"/>
      <c r="M179" s="216"/>
      <c r="N179" s="217"/>
      <c r="O179" s="217"/>
      <c r="P179" s="217"/>
      <c r="Q179" s="217"/>
      <c r="R179" s="217"/>
      <c r="S179" s="217"/>
      <c r="T179" s="218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12" t="s">
        <v>155</v>
      </c>
      <c r="AU179" s="212" t="s">
        <v>88</v>
      </c>
      <c r="AV179" s="16" t="s">
        <v>164</v>
      </c>
      <c r="AW179" s="16" t="s">
        <v>34</v>
      </c>
      <c r="AX179" s="16" t="s">
        <v>78</v>
      </c>
      <c r="AY179" s="212" t="s">
        <v>143</v>
      </c>
    </row>
    <row r="180" s="15" customFormat="1">
      <c r="A180" s="15"/>
      <c r="B180" s="203"/>
      <c r="C180" s="15"/>
      <c r="D180" s="188" t="s">
        <v>155</v>
      </c>
      <c r="E180" s="204" t="s">
        <v>1</v>
      </c>
      <c r="F180" s="205" t="s">
        <v>163</v>
      </c>
      <c r="G180" s="15"/>
      <c r="H180" s="206">
        <v>392.36000000000001</v>
      </c>
      <c r="I180" s="207"/>
      <c r="J180" s="15"/>
      <c r="K180" s="15"/>
      <c r="L180" s="203"/>
      <c r="M180" s="208"/>
      <c r="N180" s="209"/>
      <c r="O180" s="209"/>
      <c r="P180" s="209"/>
      <c r="Q180" s="209"/>
      <c r="R180" s="209"/>
      <c r="S180" s="209"/>
      <c r="T180" s="21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04" t="s">
        <v>155</v>
      </c>
      <c r="AU180" s="204" t="s">
        <v>88</v>
      </c>
      <c r="AV180" s="15" t="s">
        <v>149</v>
      </c>
      <c r="AW180" s="15" t="s">
        <v>34</v>
      </c>
      <c r="AX180" s="15" t="s">
        <v>86</v>
      </c>
      <c r="AY180" s="204" t="s">
        <v>143</v>
      </c>
    </row>
    <row r="181" s="2" customFormat="1" ht="33" customHeight="1">
      <c r="A181" s="38"/>
      <c r="B181" s="172"/>
      <c r="C181" s="173" t="s">
        <v>199</v>
      </c>
      <c r="D181" s="173" t="s">
        <v>145</v>
      </c>
      <c r="E181" s="174" t="s">
        <v>200</v>
      </c>
      <c r="F181" s="175" t="s">
        <v>201</v>
      </c>
      <c r="G181" s="176" t="s">
        <v>182</v>
      </c>
      <c r="H181" s="177">
        <v>12.789</v>
      </c>
      <c r="I181" s="178"/>
      <c r="J181" s="179">
        <f>ROUND(I181*H181,2)</f>
        <v>0</v>
      </c>
      <c r="K181" s="180"/>
      <c r="L181" s="39"/>
      <c r="M181" s="181" t="s">
        <v>1</v>
      </c>
      <c r="N181" s="182" t="s">
        <v>43</v>
      </c>
      <c r="O181" s="77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5" t="s">
        <v>149</v>
      </c>
      <c r="AT181" s="185" t="s">
        <v>145</v>
      </c>
      <c r="AU181" s="185" t="s">
        <v>88</v>
      </c>
      <c r="AY181" s="19" t="s">
        <v>143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9" t="s">
        <v>86</v>
      </c>
      <c r="BK181" s="186">
        <f>ROUND(I181*H181,2)</f>
        <v>0</v>
      </c>
      <c r="BL181" s="19" t="s">
        <v>149</v>
      </c>
      <c r="BM181" s="185" t="s">
        <v>202</v>
      </c>
    </row>
    <row r="182" s="13" customFormat="1">
      <c r="A182" s="13"/>
      <c r="B182" s="187"/>
      <c r="C182" s="13"/>
      <c r="D182" s="188" t="s">
        <v>155</v>
      </c>
      <c r="E182" s="189" t="s">
        <v>1</v>
      </c>
      <c r="F182" s="190" t="s">
        <v>203</v>
      </c>
      <c r="G182" s="13"/>
      <c r="H182" s="189" t="s">
        <v>1</v>
      </c>
      <c r="I182" s="191"/>
      <c r="J182" s="13"/>
      <c r="K182" s="13"/>
      <c r="L182" s="187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9" t="s">
        <v>155</v>
      </c>
      <c r="AU182" s="189" t="s">
        <v>88</v>
      </c>
      <c r="AV182" s="13" t="s">
        <v>86</v>
      </c>
      <c r="AW182" s="13" t="s">
        <v>34</v>
      </c>
      <c r="AX182" s="13" t="s">
        <v>78</v>
      </c>
      <c r="AY182" s="189" t="s">
        <v>143</v>
      </c>
    </row>
    <row r="183" s="13" customFormat="1">
      <c r="A183" s="13"/>
      <c r="B183" s="187"/>
      <c r="C183" s="13"/>
      <c r="D183" s="188" t="s">
        <v>155</v>
      </c>
      <c r="E183" s="189" t="s">
        <v>1</v>
      </c>
      <c r="F183" s="190" t="s">
        <v>204</v>
      </c>
      <c r="G183" s="13"/>
      <c r="H183" s="189" t="s">
        <v>1</v>
      </c>
      <c r="I183" s="191"/>
      <c r="J183" s="13"/>
      <c r="K183" s="13"/>
      <c r="L183" s="187"/>
      <c r="M183" s="192"/>
      <c r="N183" s="193"/>
      <c r="O183" s="193"/>
      <c r="P183" s="193"/>
      <c r="Q183" s="193"/>
      <c r="R183" s="193"/>
      <c r="S183" s="193"/>
      <c r="T183" s="19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9" t="s">
        <v>155</v>
      </c>
      <c r="AU183" s="189" t="s">
        <v>88</v>
      </c>
      <c r="AV183" s="13" t="s">
        <v>86</v>
      </c>
      <c r="AW183" s="13" t="s">
        <v>34</v>
      </c>
      <c r="AX183" s="13" t="s">
        <v>78</v>
      </c>
      <c r="AY183" s="189" t="s">
        <v>143</v>
      </c>
    </row>
    <row r="184" s="14" customFormat="1">
      <c r="A184" s="14"/>
      <c r="B184" s="195"/>
      <c r="C184" s="14"/>
      <c r="D184" s="188" t="s">
        <v>155</v>
      </c>
      <c r="E184" s="196" t="s">
        <v>1</v>
      </c>
      <c r="F184" s="197" t="s">
        <v>205</v>
      </c>
      <c r="G184" s="14"/>
      <c r="H184" s="198">
        <v>12.789</v>
      </c>
      <c r="I184" s="199"/>
      <c r="J184" s="14"/>
      <c r="K184" s="14"/>
      <c r="L184" s="195"/>
      <c r="M184" s="200"/>
      <c r="N184" s="201"/>
      <c r="O184" s="201"/>
      <c r="P184" s="201"/>
      <c r="Q184" s="201"/>
      <c r="R184" s="201"/>
      <c r="S184" s="201"/>
      <c r="T184" s="20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6" t="s">
        <v>155</v>
      </c>
      <c r="AU184" s="196" t="s">
        <v>88</v>
      </c>
      <c r="AV184" s="14" t="s">
        <v>88</v>
      </c>
      <c r="AW184" s="14" t="s">
        <v>34</v>
      </c>
      <c r="AX184" s="14" t="s">
        <v>78</v>
      </c>
      <c r="AY184" s="196" t="s">
        <v>143</v>
      </c>
    </row>
    <row r="185" s="15" customFormat="1">
      <c r="A185" s="15"/>
      <c r="B185" s="203"/>
      <c r="C185" s="15"/>
      <c r="D185" s="188" t="s">
        <v>155</v>
      </c>
      <c r="E185" s="204" t="s">
        <v>1</v>
      </c>
      <c r="F185" s="205" t="s">
        <v>163</v>
      </c>
      <c r="G185" s="15"/>
      <c r="H185" s="206">
        <v>12.789</v>
      </c>
      <c r="I185" s="207"/>
      <c r="J185" s="15"/>
      <c r="K185" s="15"/>
      <c r="L185" s="203"/>
      <c r="M185" s="208"/>
      <c r="N185" s="209"/>
      <c r="O185" s="209"/>
      <c r="P185" s="209"/>
      <c r="Q185" s="209"/>
      <c r="R185" s="209"/>
      <c r="S185" s="209"/>
      <c r="T185" s="21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04" t="s">
        <v>155</v>
      </c>
      <c r="AU185" s="204" t="s">
        <v>88</v>
      </c>
      <c r="AV185" s="15" t="s">
        <v>149</v>
      </c>
      <c r="AW185" s="15" t="s">
        <v>34</v>
      </c>
      <c r="AX185" s="15" t="s">
        <v>86</v>
      </c>
      <c r="AY185" s="204" t="s">
        <v>143</v>
      </c>
    </row>
    <row r="186" s="2" customFormat="1" ht="24.15" customHeight="1">
      <c r="A186" s="38"/>
      <c r="B186" s="172"/>
      <c r="C186" s="173" t="s">
        <v>206</v>
      </c>
      <c r="D186" s="173" t="s">
        <v>145</v>
      </c>
      <c r="E186" s="174" t="s">
        <v>207</v>
      </c>
      <c r="F186" s="175" t="s">
        <v>208</v>
      </c>
      <c r="G186" s="176" t="s">
        <v>182</v>
      </c>
      <c r="H186" s="177">
        <v>3.3250000000000002</v>
      </c>
      <c r="I186" s="178"/>
      <c r="J186" s="179">
        <f>ROUND(I186*H186,2)</f>
        <v>0</v>
      </c>
      <c r="K186" s="180"/>
      <c r="L186" s="39"/>
      <c r="M186" s="181" t="s">
        <v>1</v>
      </c>
      <c r="N186" s="182" t="s">
        <v>43</v>
      </c>
      <c r="O186" s="77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5" t="s">
        <v>149</v>
      </c>
      <c r="AT186" s="185" t="s">
        <v>145</v>
      </c>
      <c r="AU186" s="185" t="s">
        <v>88</v>
      </c>
      <c r="AY186" s="19" t="s">
        <v>143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9" t="s">
        <v>86</v>
      </c>
      <c r="BK186" s="186">
        <f>ROUND(I186*H186,2)</f>
        <v>0</v>
      </c>
      <c r="BL186" s="19" t="s">
        <v>149</v>
      </c>
      <c r="BM186" s="185" t="s">
        <v>209</v>
      </c>
    </row>
    <row r="187" s="13" customFormat="1">
      <c r="A187" s="13"/>
      <c r="B187" s="187"/>
      <c r="C187" s="13"/>
      <c r="D187" s="188" t="s">
        <v>155</v>
      </c>
      <c r="E187" s="189" t="s">
        <v>1</v>
      </c>
      <c r="F187" s="190" t="s">
        <v>210</v>
      </c>
      <c r="G187" s="13"/>
      <c r="H187" s="189" t="s">
        <v>1</v>
      </c>
      <c r="I187" s="191"/>
      <c r="J187" s="13"/>
      <c r="K187" s="13"/>
      <c r="L187" s="187"/>
      <c r="M187" s="192"/>
      <c r="N187" s="193"/>
      <c r="O187" s="193"/>
      <c r="P187" s="193"/>
      <c r="Q187" s="193"/>
      <c r="R187" s="193"/>
      <c r="S187" s="193"/>
      <c r="T187" s="19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155</v>
      </c>
      <c r="AU187" s="189" t="s">
        <v>88</v>
      </c>
      <c r="AV187" s="13" t="s">
        <v>86</v>
      </c>
      <c r="AW187" s="13" t="s">
        <v>34</v>
      </c>
      <c r="AX187" s="13" t="s">
        <v>78</v>
      </c>
      <c r="AY187" s="189" t="s">
        <v>143</v>
      </c>
    </row>
    <row r="188" s="14" customFormat="1">
      <c r="A188" s="14"/>
      <c r="B188" s="195"/>
      <c r="C188" s="14"/>
      <c r="D188" s="188" t="s">
        <v>155</v>
      </c>
      <c r="E188" s="196" t="s">
        <v>1</v>
      </c>
      <c r="F188" s="197" t="s">
        <v>211</v>
      </c>
      <c r="G188" s="14"/>
      <c r="H188" s="198">
        <v>3.3250000000000002</v>
      </c>
      <c r="I188" s="199"/>
      <c r="J188" s="14"/>
      <c r="K188" s="14"/>
      <c r="L188" s="195"/>
      <c r="M188" s="200"/>
      <c r="N188" s="201"/>
      <c r="O188" s="201"/>
      <c r="P188" s="201"/>
      <c r="Q188" s="201"/>
      <c r="R188" s="201"/>
      <c r="S188" s="201"/>
      <c r="T188" s="20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6" t="s">
        <v>155</v>
      </c>
      <c r="AU188" s="196" t="s">
        <v>88</v>
      </c>
      <c r="AV188" s="14" t="s">
        <v>88</v>
      </c>
      <c r="AW188" s="14" t="s">
        <v>34</v>
      </c>
      <c r="AX188" s="14" t="s">
        <v>78</v>
      </c>
      <c r="AY188" s="196" t="s">
        <v>143</v>
      </c>
    </row>
    <row r="189" s="15" customFormat="1">
      <c r="A189" s="15"/>
      <c r="B189" s="203"/>
      <c r="C189" s="15"/>
      <c r="D189" s="188" t="s">
        <v>155</v>
      </c>
      <c r="E189" s="204" t="s">
        <v>1</v>
      </c>
      <c r="F189" s="205" t="s">
        <v>163</v>
      </c>
      <c r="G189" s="15"/>
      <c r="H189" s="206">
        <v>3.3250000000000002</v>
      </c>
      <c r="I189" s="207"/>
      <c r="J189" s="15"/>
      <c r="K189" s="15"/>
      <c r="L189" s="203"/>
      <c r="M189" s="208"/>
      <c r="N189" s="209"/>
      <c r="O189" s="209"/>
      <c r="P189" s="209"/>
      <c r="Q189" s="209"/>
      <c r="R189" s="209"/>
      <c r="S189" s="209"/>
      <c r="T189" s="21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04" t="s">
        <v>155</v>
      </c>
      <c r="AU189" s="204" t="s">
        <v>88</v>
      </c>
      <c r="AV189" s="15" t="s">
        <v>149</v>
      </c>
      <c r="AW189" s="15" t="s">
        <v>34</v>
      </c>
      <c r="AX189" s="15" t="s">
        <v>86</v>
      </c>
      <c r="AY189" s="204" t="s">
        <v>143</v>
      </c>
    </row>
    <row r="190" s="2" customFormat="1" ht="33" customHeight="1">
      <c r="A190" s="38"/>
      <c r="B190" s="172"/>
      <c r="C190" s="173" t="s">
        <v>212</v>
      </c>
      <c r="D190" s="173" t="s">
        <v>145</v>
      </c>
      <c r="E190" s="174" t="s">
        <v>213</v>
      </c>
      <c r="F190" s="175" t="s">
        <v>214</v>
      </c>
      <c r="G190" s="176" t="s">
        <v>182</v>
      </c>
      <c r="H190" s="177">
        <v>88.692999999999998</v>
      </c>
      <c r="I190" s="178"/>
      <c r="J190" s="179">
        <f>ROUND(I190*H190,2)</f>
        <v>0</v>
      </c>
      <c r="K190" s="180"/>
      <c r="L190" s="39"/>
      <c r="M190" s="181" t="s">
        <v>1</v>
      </c>
      <c r="N190" s="182" t="s">
        <v>43</v>
      </c>
      <c r="O190" s="77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5" t="s">
        <v>149</v>
      </c>
      <c r="AT190" s="185" t="s">
        <v>145</v>
      </c>
      <c r="AU190" s="185" t="s">
        <v>88</v>
      </c>
      <c r="AY190" s="19" t="s">
        <v>143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9" t="s">
        <v>86</v>
      </c>
      <c r="BK190" s="186">
        <f>ROUND(I190*H190,2)</f>
        <v>0</v>
      </c>
      <c r="BL190" s="19" t="s">
        <v>149</v>
      </c>
      <c r="BM190" s="185" t="s">
        <v>215</v>
      </c>
    </row>
    <row r="191" s="13" customFormat="1">
      <c r="A191" s="13"/>
      <c r="B191" s="187"/>
      <c r="C191" s="13"/>
      <c r="D191" s="188" t="s">
        <v>155</v>
      </c>
      <c r="E191" s="189" t="s">
        <v>1</v>
      </c>
      <c r="F191" s="190" t="s">
        <v>216</v>
      </c>
      <c r="G191" s="13"/>
      <c r="H191" s="189" t="s">
        <v>1</v>
      </c>
      <c r="I191" s="191"/>
      <c r="J191" s="13"/>
      <c r="K191" s="13"/>
      <c r="L191" s="187"/>
      <c r="M191" s="192"/>
      <c r="N191" s="193"/>
      <c r="O191" s="193"/>
      <c r="P191" s="193"/>
      <c r="Q191" s="193"/>
      <c r="R191" s="193"/>
      <c r="S191" s="193"/>
      <c r="T191" s="19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9" t="s">
        <v>155</v>
      </c>
      <c r="AU191" s="189" t="s">
        <v>88</v>
      </c>
      <c r="AV191" s="13" t="s">
        <v>86</v>
      </c>
      <c r="AW191" s="13" t="s">
        <v>34</v>
      </c>
      <c r="AX191" s="13" t="s">
        <v>78</v>
      </c>
      <c r="AY191" s="189" t="s">
        <v>143</v>
      </c>
    </row>
    <row r="192" s="14" customFormat="1">
      <c r="A192" s="14"/>
      <c r="B192" s="195"/>
      <c r="C192" s="14"/>
      <c r="D192" s="188" t="s">
        <v>155</v>
      </c>
      <c r="E192" s="196" t="s">
        <v>1</v>
      </c>
      <c r="F192" s="197" t="s">
        <v>217</v>
      </c>
      <c r="G192" s="14"/>
      <c r="H192" s="198">
        <v>43.740000000000002</v>
      </c>
      <c r="I192" s="199"/>
      <c r="J192" s="14"/>
      <c r="K192" s="14"/>
      <c r="L192" s="195"/>
      <c r="M192" s="200"/>
      <c r="N192" s="201"/>
      <c r="O192" s="201"/>
      <c r="P192" s="201"/>
      <c r="Q192" s="201"/>
      <c r="R192" s="201"/>
      <c r="S192" s="201"/>
      <c r="T192" s="20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6" t="s">
        <v>155</v>
      </c>
      <c r="AU192" s="196" t="s">
        <v>88</v>
      </c>
      <c r="AV192" s="14" t="s">
        <v>88</v>
      </c>
      <c r="AW192" s="14" t="s">
        <v>34</v>
      </c>
      <c r="AX192" s="14" t="s">
        <v>78</v>
      </c>
      <c r="AY192" s="196" t="s">
        <v>143</v>
      </c>
    </row>
    <row r="193" s="13" customFormat="1">
      <c r="A193" s="13"/>
      <c r="B193" s="187"/>
      <c r="C193" s="13"/>
      <c r="D193" s="188" t="s">
        <v>155</v>
      </c>
      <c r="E193" s="189" t="s">
        <v>1</v>
      </c>
      <c r="F193" s="190" t="s">
        <v>218</v>
      </c>
      <c r="G193" s="13"/>
      <c r="H193" s="189" t="s">
        <v>1</v>
      </c>
      <c r="I193" s="191"/>
      <c r="J193" s="13"/>
      <c r="K193" s="13"/>
      <c r="L193" s="187"/>
      <c r="M193" s="192"/>
      <c r="N193" s="193"/>
      <c r="O193" s="193"/>
      <c r="P193" s="193"/>
      <c r="Q193" s="193"/>
      <c r="R193" s="193"/>
      <c r="S193" s="193"/>
      <c r="T193" s="19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9" t="s">
        <v>155</v>
      </c>
      <c r="AU193" s="189" t="s">
        <v>88</v>
      </c>
      <c r="AV193" s="13" t="s">
        <v>86</v>
      </c>
      <c r="AW193" s="13" t="s">
        <v>34</v>
      </c>
      <c r="AX193" s="13" t="s">
        <v>78</v>
      </c>
      <c r="AY193" s="189" t="s">
        <v>143</v>
      </c>
    </row>
    <row r="194" s="14" customFormat="1">
      <c r="A194" s="14"/>
      <c r="B194" s="195"/>
      <c r="C194" s="14"/>
      <c r="D194" s="188" t="s">
        <v>155</v>
      </c>
      <c r="E194" s="196" t="s">
        <v>1</v>
      </c>
      <c r="F194" s="197" t="s">
        <v>219</v>
      </c>
      <c r="G194" s="14"/>
      <c r="H194" s="198">
        <v>17.323</v>
      </c>
      <c r="I194" s="199"/>
      <c r="J194" s="14"/>
      <c r="K194" s="14"/>
      <c r="L194" s="195"/>
      <c r="M194" s="200"/>
      <c r="N194" s="201"/>
      <c r="O194" s="201"/>
      <c r="P194" s="201"/>
      <c r="Q194" s="201"/>
      <c r="R194" s="201"/>
      <c r="S194" s="201"/>
      <c r="T194" s="20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6" t="s">
        <v>155</v>
      </c>
      <c r="AU194" s="196" t="s">
        <v>88</v>
      </c>
      <c r="AV194" s="14" t="s">
        <v>88</v>
      </c>
      <c r="AW194" s="14" t="s">
        <v>34</v>
      </c>
      <c r="AX194" s="14" t="s">
        <v>78</v>
      </c>
      <c r="AY194" s="196" t="s">
        <v>143</v>
      </c>
    </row>
    <row r="195" s="14" customFormat="1">
      <c r="A195" s="14"/>
      <c r="B195" s="195"/>
      <c r="C195" s="14"/>
      <c r="D195" s="188" t="s">
        <v>155</v>
      </c>
      <c r="E195" s="196" t="s">
        <v>1</v>
      </c>
      <c r="F195" s="197" t="s">
        <v>220</v>
      </c>
      <c r="G195" s="14"/>
      <c r="H195" s="198">
        <v>10.199999999999999</v>
      </c>
      <c r="I195" s="199"/>
      <c r="J195" s="14"/>
      <c r="K195" s="14"/>
      <c r="L195" s="195"/>
      <c r="M195" s="200"/>
      <c r="N195" s="201"/>
      <c r="O195" s="201"/>
      <c r="P195" s="201"/>
      <c r="Q195" s="201"/>
      <c r="R195" s="201"/>
      <c r="S195" s="201"/>
      <c r="T195" s="20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6" t="s">
        <v>155</v>
      </c>
      <c r="AU195" s="196" t="s">
        <v>88</v>
      </c>
      <c r="AV195" s="14" t="s">
        <v>88</v>
      </c>
      <c r="AW195" s="14" t="s">
        <v>34</v>
      </c>
      <c r="AX195" s="14" t="s">
        <v>78</v>
      </c>
      <c r="AY195" s="196" t="s">
        <v>143</v>
      </c>
    </row>
    <row r="196" s="14" customFormat="1">
      <c r="A196" s="14"/>
      <c r="B196" s="195"/>
      <c r="C196" s="14"/>
      <c r="D196" s="188" t="s">
        <v>155</v>
      </c>
      <c r="E196" s="196" t="s">
        <v>1</v>
      </c>
      <c r="F196" s="197" t="s">
        <v>221</v>
      </c>
      <c r="G196" s="14"/>
      <c r="H196" s="198">
        <v>1.3500000000000001</v>
      </c>
      <c r="I196" s="199"/>
      <c r="J196" s="14"/>
      <c r="K196" s="14"/>
      <c r="L196" s="195"/>
      <c r="M196" s="200"/>
      <c r="N196" s="201"/>
      <c r="O196" s="201"/>
      <c r="P196" s="201"/>
      <c r="Q196" s="201"/>
      <c r="R196" s="201"/>
      <c r="S196" s="201"/>
      <c r="T196" s="20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6" t="s">
        <v>155</v>
      </c>
      <c r="AU196" s="196" t="s">
        <v>88</v>
      </c>
      <c r="AV196" s="14" t="s">
        <v>88</v>
      </c>
      <c r="AW196" s="14" t="s">
        <v>34</v>
      </c>
      <c r="AX196" s="14" t="s">
        <v>78</v>
      </c>
      <c r="AY196" s="196" t="s">
        <v>143</v>
      </c>
    </row>
    <row r="197" s="13" customFormat="1">
      <c r="A197" s="13"/>
      <c r="B197" s="187"/>
      <c r="C197" s="13"/>
      <c r="D197" s="188" t="s">
        <v>155</v>
      </c>
      <c r="E197" s="189" t="s">
        <v>1</v>
      </c>
      <c r="F197" s="190" t="s">
        <v>222</v>
      </c>
      <c r="G197" s="13"/>
      <c r="H197" s="189" t="s">
        <v>1</v>
      </c>
      <c r="I197" s="191"/>
      <c r="J197" s="13"/>
      <c r="K197" s="13"/>
      <c r="L197" s="187"/>
      <c r="M197" s="192"/>
      <c r="N197" s="193"/>
      <c r="O197" s="193"/>
      <c r="P197" s="193"/>
      <c r="Q197" s="193"/>
      <c r="R197" s="193"/>
      <c r="S197" s="193"/>
      <c r="T197" s="19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9" t="s">
        <v>155</v>
      </c>
      <c r="AU197" s="189" t="s">
        <v>88</v>
      </c>
      <c r="AV197" s="13" t="s">
        <v>86</v>
      </c>
      <c r="AW197" s="13" t="s">
        <v>34</v>
      </c>
      <c r="AX197" s="13" t="s">
        <v>78</v>
      </c>
      <c r="AY197" s="189" t="s">
        <v>143</v>
      </c>
    </row>
    <row r="198" s="14" customFormat="1">
      <c r="A198" s="14"/>
      <c r="B198" s="195"/>
      <c r="C198" s="14"/>
      <c r="D198" s="188" t="s">
        <v>155</v>
      </c>
      <c r="E198" s="196" t="s">
        <v>1</v>
      </c>
      <c r="F198" s="197" t="s">
        <v>223</v>
      </c>
      <c r="G198" s="14"/>
      <c r="H198" s="198">
        <v>16.079999999999998</v>
      </c>
      <c r="I198" s="199"/>
      <c r="J198" s="14"/>
      <c r="K198" s="14"/>
      <c r="L198" s="195"/>
      <c r="M198" s="200"/>
      <c r="N198" s="201"/>
      <c r="O198" s="201"/>
      <c r="P198" s="201"/>
      <c r="Q198" s="201"/>
      <c r="R198" s="201"/>
      <c r="S198" s="201"/>
      <c r="T198" s="20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6" t="s">
        <v>155</v>
      </c>
      <c r="AU198" s="196" t="s">
        <v>88</v>
      </c>
      <c r="AV198" s="14" t="s">
        <v>88</v>
      </c>
      <c r="AW198" s="14" t="s">
        <v>34</v>
      </c>
      <c r="AX198" s="14" t="s">
        <v>78</v>
      </c>
      <c r="AY198" s="196" t="s">
        <v>143</v>
      </c>
    </row>
    <row r="199" s="15" customFormat="1">
      <c r="A199" s="15"/>
      <c r="B199" s="203"/>
      <c r="C199" s="15"/>
      <c r="D199" s="188" t="s">
        <v>155</v>
      </c>
      <c r="E199" s="204" t="s">
        <v>1</v>
      </c>
      <c r="F199" s="205" t="s">
        <v>163</v>
      </c>
      <c r="G199" s="15"/>
      <c r="H199" s="206">
        <v>88.692999999999998</v>
      </c>
      <c r="I199" s="207"/>
      <c r="J199" s="15"/>
      <c r="K199" s="15"/>
      <c r="L199" s="203"/>
      <c r="M199" s="208"/>
      <c r="N199" s="209"/>
      <c r="O199" s="209"/>
      <c r="P199" s="209"/>
      <c r="Q199" s="209"/>
      <c r="R199" s="209"/>
      <c r="S199" s="209"/>
      <c r="T199" s="21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04" t="s">
        <v>155</v>
      </c>
      <c r="AU199" s="204" t="s">
        <v>88</v>
      </c>
      <c r="AV199" s="15" t="s">
        <v>149</v>
      </c>
      <c r="AW199" s="15" t="s">
        <v>34</v>
      </c>
      <c r="AX199" s="15" t="s">
        <v>86</v>
      </c>
      <c r="AY199" s="204" t="s">
        <v>143</v>
      </c>
    </row>
    <row r="200" s="2" customFormat="1" ht="33" customHeight="1">
      <c r="A200" s="38"/>
      <c r="B200" s="172"/>
      <c r="C200" s="173" t="s">
        <v>224</v>
      </c>
      <c r="D200" s="173" t="s">
        <v>145</v>
      </c>
      <c r="E200" s="174" t="s">
        <v>225</v>
      </c>
      <c r="F200" s="175" t="s">
        <v>226</v>
      </c>
      <c r="G200" s="176" t="s">
        <v>182</v>
      </c>
      <c r="H200" s="177">
        <v>529.25999999999999</v>
      </c>
      <c r="I200" s="178"/>
      <c r="J200" s="179">
        <f>ROUND(I200*H200,2)</f>
        <v>0</v>
      </c>
      <c r="K200" s="180"/>
      <c r="L200" s="39"/>
      <c r="M200" s="181" t="s">
        <v>1</v>
      </c>
      <c r="N200" s="182" t="s">
        <v>43</v>
      </c>
      <c r="O200" s="77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5" t="s">
        <v>149</v>
      </c>
      <c r="AT200" s="185" t="s">
        <v>145</v>
      </c>
      <c r="AU200" s="185" t="s">
        <v>88</v>
      </c>
      <c r="AY200" s="19" t="s">
        <v>143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9" t="s">
        <v>86</v>
      </c>
      <c r="BK200" s="186">
        <f>ROUND(I200*H200,2)</f>
        <v>0</v>
      </c>
      <c r="BL200" s="19" t="s">
        <v>149</v>
      </c>
      <c r="BM200" s="185" t="s">
        <v>227</v>
      </c>
    </row>
    <row r="201" s="14" customFormat="1">
      <c r="A201" s="14"/>
      <c r="B201" s="195"/>
      <c r="C201" s="14"/>
      <c r="D201" s="188" t="s">
        <v>155</v>
      </c>
      <c r="E201" s="196" t="s">
        <v>1</v>
      </c>
      <c r="F201" s="197" t="s">
        <v>228</v>
      </c>
      <c r="G201" s="14"/>
      <c r="H201" s="198">
        <v>481.16399999999999</v>
      </c>
      <c r="I201" s="199"/>
      <c r="J201" s="14"/>
      <c r="K201" s="14"/>
      <c r="L201" s="195"/>
      <c r="M201" s="200"/>
      <c r="N201" s="201"/>
      <c r="O201" s="201"/>
      <c r="P201" s="201"/>
      <c r="Q201" s="201"/>
      <c r="R201" s="201"/>
      <c r="S201" s="201"/>
      <c r="T201" s="20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6" t="s">
        <v>155</v>
      </c>
      <c r="AU201" s="196" t="s">
        <v>88</v>
      </c>
      <c r="AV201" s="14" t="s">
        <v>88</v>
      </c>
      <c r="AW201" s="14" t="s">
        <v>34</v>
      </c>
      <c r="AX201" s="14" t="s">
        <v>78</v>
      </c>
      <c r="AY201" s="196" t="s">
        <v>143</v>
      </c>
    </row>
    <row r="202" s="14" customFormat="1">
      <c r="A202" s="14"/>
      <c r="B202" s="195"/>
      <c r="C202" s="14"/>
      <c r="D202" s="188" t="s">
        <v>155</v>
      </c>
      <c r="E202" s="196" t="s">
        <v>1</v>
      </c>
      <c r="F202" s="197" t="s">
        <v>229</v>
      </c>
      <c r="G202" s="14"/>
      <c r="H202" s="198">
        <v>240.58199999999999</v>
      </c>
      <c r="I202" s="199"/>
      <c r="J202" s="14"/>
      <c r="K202" s="14"/>
      <c r="L202" s="195"/>
      <c r="M202" s="200"/>
      <c r="N202" s="201"/>
      <c r="O202" s="201"/>
      <c r="P202" s="201"/>
      <c r="Q202" s="201"/>
      <c r="R202" s="201"/>
      <c r="S202" s="201"/>
      <c r="T202" s="20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6" t="s">
        <v>155</v>
      </c>
      <c r="AU202" s="196" t="s">
        <v>88</v>
      </c>
      <c r="AV202" s="14" t="s">
        <v>88</v>
      </c>
      <c r="AW202" s="14" t="s">
        <v>34</v>
      </c>
      <c r="AX202" s="14" t="s">
        <v>78</v>
      </c>
      <c r="AY202" s="196" t="s">
        <v>143</v>
      </c>
    </row>
    <row r="203" s="14" customFormat="1">
      <c r="A203" s="14"/>
      <c r="B203" s="195"/>
      <c r="C203" s="14"/>
      <c r="D203" s="188" t="s">
        <v>155</v>
      </c>
      <c r="E203" s="196" t="s">
        <v>1</v>
      </c>
      <c r="F203" s="197" t="s">
        <v>230</v>
      </c>
      <c r="G203" s="14"/>
      <c r="H203" s="198">
        <v>-721.74599999999998</v>
      </c>
      <c r="I203" s="199"/>
      <c r="J203" s="14"/>
      <c r="K203" s="14"/>
      <c r="L203" s="195"/>
      <c r="M203" s="200"/>
      <c r="N203" s="201"/>
      <c r="O203" s="201"/>
      <c r="P203" s="201"/>
      <c r="Q203" s="201"/>
      <c r="R203" s="201"/>
      <c r="S203" s="201"/>
      <c r="T203" s="20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6" t="s">
        <v>155</v>
      </c>
      <c r="AU203" s="196" t="s">
        <v>88</v>
      </c>
      <c r="AV203" s="14" t="s">
        <v>88</v>
      </c>
      <c r="AW203" s="14" t="s">
        <v>34</v>
      </c>
      <c r="AX203" s="14" t="s">
        <v>78</v>
      </c>
      <c r="AY203" s="196" t="s">
        <v>143</v>
      </c>
    </row>
    <row r="204" s="16" customFormat="1">
      <c r="A204" s="16"/>
      <c r="B204" s="211"/>
      <c r="C204" s="16"/>
      <c r="D204" s="188" t="s">
        <v>155</v>
      </c>
      <c r="E204" s="212" t="s">
        <v>1</v>
      </c>
      <c r="F204" s="213" t="s">
        <v>198</v>
      </c>
      <c r="G204" s="16"/>
      <c r="H204" s="214">
        <v>0</v>
      </c>
      <c r="I204" s="215"/>
      <c r="J204" s="16"/>
      <c r="K204" s="16"/>
      <c r="L204" s="211"/>
      <c r="M204" s="216"/>
      <c r="N204" s="217"/>
      <c r="O204" s="217"/>
      <c r="P204" s="217"/>
      <c r="Q204" s="217"/>
      <c r="R204" s="217"/>
      <c r="S204" s="217"/>
      <c r="T204" s="218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12" t="s">
        <v>155</v>
      </c>
      <c r="AU204" s="212" t="s">
        <v>88</v>
      </c>
      <c r="AV204" s="16" t="s">
        <v>164</v>
      </c>
      <c r="AW204" s="16" t="s">
        <v>34</v>
      </c>
      <c r="AX204" s="16" t="s">
        <v>78</v>
      </c>
      <c r="AY204" s="212" t="s">
        <v>143</v>
      </c>
    </row>
    <row r="205" s="13" customFormat="1">
      <c r="A205" s="13"/>
      <c r="B205" s="187"/>
      <c r="C205" s="13"/>
      <c r="D205" s="188" t="s">
        <v>155</v>
      </c>
      <c r="E205" s="189" t="s">
        <v>1</v>
      </c>
      <c r="F205" s="190" t="s">
        <v>231</v>
      </c>
      <c r="G205" s="13"/>
      <c r="H205" s="189" t="s">
        <v>1</v>
      </c>
      <c r="I205" s="191"/>
      <c r="J205" s="13"/>
      <c r="K205" s="13"/>
      <c r="L205" s="187"/>
      <c r="M205" s="192"/>
      <c r="N205" s="193"/>
      <c r="O205" s="193"/>
      <c r="P205" s="193"/>
      <c r="Q205" s="193"/>
      <c r="R205" s="193"/>
      <c r="S205" s="193"/>
      <c r="T205" s="19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9" t="s">
        <v>155</v>
      </c>
      <c r="AU205" s="189" t="s">
        <v>88</v>
      </c>
      <c r="AV205" s="13" t="s">
        <v>86</v>
      </c>
      <c r="AW205" s="13" t="s">
        <v>34</v>
      </c>
      <c r="AX205" s="13" t="s">
        <v>78</v>
      </c>
      <c r="AY205" s="189" t="s">
        <v>143</v>
      </c>
    </row>
    <row r="206" s="13" customFormat="1">
      <c r="A206" s="13"/>
      <c r="B206" s="187"/>
      <c r="C206" s="13"/>
      <c r="D206" s="188" t="s">
        <v>155</v>
      </c>
      <c r="E206" s="189" t="s">
        <v>1</v>
      </c>
      <c r="F206" s="190" t="s">
        <v>232</v>
      </c>
      <c r="G206" s="13"/>
      <c r="H206" s="189" t="s">
        <v>1</v>
      </c>
      <c r="I206" s="191"/>
      <c r="J206" s="13"/>
      <c r="K206" s="13"/>
      <c r="L206" s="187"/>
      <c r="M206" s="192"/>
      <c r="N206" s="193"/>
      <c r="O206" s="193"/>
      <c r="P206" s="193"/>
      <c r="Q206" s="193"/>
      <c r="R206" s="193"/>
      <c r="S206" s="193"/>
      <c r="T206" s="19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9" t="s">
        <v>155</v>
      </c>
      <c r="AU206" s="189" t="s">
        <v>88</v>
      </c>
      <c r="AV206" s="13" t="s">
        <v>86</v>
      </c>
      <c r="AW206" s="13" t="s">
        <v>34</v>
      </c>
      <c r="AX206" s="13" t="s">
        <v>78</v>
      </c>
      <c r="AY206" s="189" t="s">
        <v>143</v>
      </c>
    </row>
    <row r="207" s="14" customFormat="1">
      <c r="A207" s="14"/>
      <c r="B207" s="195"/>
      <c r="C207" s="14"/>
      <c r="D207" s="188" t="s">
        <v>155</v>
      </c>
      <c r="E207" s="196" t="s">
        <v>1</v>
      </c>
      <c r="F207" s="197" t="s">
        <v>233</v>
      </c>
      <c r="G207" s="14"/>
      <c r="H207" s="198">
        <v>1063.7550000000001</v>
      </c>
      <c r="I207" s="199"/>
      <c r="J207" s="14"/>
      <c r="K207" s="14"/>
      <c r="L207" s="195"/>
      <c r="M207" s="200"/>
      <c r="N207" s="201"/>
      <c r="O207" s="201"/>
      <c r="P207" s="201"/>
      <c r="Q207" s="201"/>
      <c r="R207" s="201"/>
      <c r="S207" s="201"/>
      <c r="T207" s="20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6" t="s">
        <v>155</v>
      </c>
      <c r="AU207" s="196" t="s">
        <v>88</v>
      </c>
      <c r="AV207" s="14" t="s">
        <v>88</v>
      </c>
      <c r="AW207" s="14" t="s">
        <v>34</v>
      </c>
      <c r="AX207" s="14" t="s">
        <v>78</v>
      </c>
      <c r="AY207" s="196" t="s">
        <v>143</v>
      </c>
    </row>
    <row r="208" s="13" customFormat="1">
      <c r="A208" s="13"/>
      <c r="B208" s="187"/>
      <c r="C208" s="13"/>
      <c r="D208" s="188" t="s">
        <v>155</v>
      </c>
      <c r="E208" s="189" t="s">
        <v>1</v>
      </c>
      <c r="F208" s="190" t="s">
        <v>234</v>
      </c>
      <c r="G208" s="13"/>
      <c r="H208" s="189" t="s">
        <v>1</v>
      </c>
      <c r="I208" s="191"/>
      <c r="J208" s="13"/>
      <c r="K208" s="13"/>
      <c r="L208" s="187"/>
      <c r="M208" s="192"/>
      <c r="N208" s="193"/>
      <c r="O208" s="193"/>
      <c r="P208" s="193"/>
      <c r="Q208" s="193"/>
      <c r="R208" s="193"/>
      <c r="S208" s="193"/>
      <c r="T208" s="19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9" t="s">
        <v>155</v>
      </c>
      <c r="AU208" s="189" t="s">
        <v>88</v>
      </c>
      <c r="AV208" s="13" t="s">
        <v>86</v>
      </c>
      <c r="AW208" s="13" t="s">
        <v>34</v>
      </c>
      <c r="AX208" s="13" t="s">
        <v>78</v>
      </c>
      <c r="AY208" s="189" t="s">
        <v>143</v>
      </c>
    </row>
    <row r="209" s="14" customFormat="1">
      <c r="A209" s="14"/>
      <c r="B209" s="195"/>
      <c r="C209" s="14"/>
      <c r="D209" s="188" t="s">
        <v>155</v>
      </c>
      <c r="E209" s="196" t="s">
        <v>1</v>
      </c>
      <c r="F209" s="197" t="s">
        <v>235</v>
      </c>
      <c r="G209" s="14"/>
      <c r="H209" s="198">
        <v>-547.85199999999998</v>
      </c>
      <c r="I209" s="199"/>
      <c r="J209" s="14"/>
      <c r="K209" s="14"/>
      <c r="L209" s="195"/>
      <c r="M209" s="200"/>
      <c r="N209" s="201"/>
      <c r="O209" s="201"/>
      <c r="P209" s="201"/>
      <c r="Q209" s="201"/>
      <c r="R209" s="201"/>
      <c r="S209" s="201"/>
      <c r="T209" s="20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6" t="s">
        <v>155</v>
      </c>
      <c r="AU209" s="196" t="s">
        <v>88</v>
      </c>
      <c r="AV209" s="14" t="s">
        <v>88</v>
      </c>
      <c r="AW209" s="14" t="s">
        <v>34</v>
      </c>
      <c r="AX209" s="14" t="s">
        <v>78</v>
      </c>
      <c r="AY209" s="196" t="s">
        <v>143</v>
      </c>
    </row>
    <row r="210" s="13" customFormat="1">
      <c r="A210" s="13"/>
      <c r="B210" s="187"/>
      <c r="C210" s="13"/>
      <c r="D210" s="188" t="s">
        <v>155</v>
      </c>
      <c r="E210" s="189" t="s">
        <v>1</v>
      </c>
      <c r="F210" s="190" t="s">
        <v>236</v>
      </c>
      <c r="G210" s="13"/>
      <c r="H210" s="189" t="s">
        <v>1</v>
      </c>
      <c r="I210" s="191"/>
      <c r="J210" s="13"/>
      <c r="K210" s="13"/>
      <c r="L210" s="187"/>
      <c r="M210" s="192"/>
      <c r="N210" s="193"/>
      <c r="O210" s="193"/>
      <c r="P210" s="193"/>
      <c r="Q210" s="193"/>
      <c r="R210" s="193"/>
      <c r="S210" s="193"/>
      <c r="T210" s="19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9" t="s">
        <v>155</v>
      </c>
      <c r="AU210" s="189" t="s">
        <v>88</v>
      </c>
      <c r="AV210" s="13" t="s">
        <v>86</v>
      </c>
      <c r="AW210" s="13" t="s">
        <v>34</v>
      </c>
      <c r="AX210" s="13" t="s">
        <v>78</v>
      </c>
      <c r="AY210" s="189" t="s">
        <v>143</v>
      </c>
    </row>
    <row r="211" s="14" customFormat="1">
      <c r="A211" s="14"/>
      <c r="B211" s="195"/>
      <c r="C211" s="14"/>
      <c r="D211" s="188" t="s">
        <v>155</v>
      </c>
      <c r="E211" s="196" t="s">
        <v>1</v>
      </c>
      <c r="F211" s="197" t="s">
        <v>237</v>
      </c>
      <c r="G211" s="14"/>
      <c r="H211" s="198">
        <v>-190.72499999999999</v>
      </c>
      <c r="I211" s="199"/>
      <c r="J211" s="14"/>
      <c r="K211" s="14"/>
      <c r="L211" s="195"/>
      <c r="M211" s="200"/>
      <c r="N211" s="201"/>
      <c r="O211" s="201"/>
      <c r="P211" s="201"/>
      <c r="Q211" s="201"/>
      <c r="R211" s="201"/>
      <c r="S211" s="201"/>
      <c r="T211" s="20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6" t="s">
        <v>155</v>
      </c>
      <c r="AU211" s="196" t="s">
        <v>88</v>
      </c>
      <c r="AV211" s="14" t="s">
        <v>88</v>
      </c>
      <c r="AW211" s="14" t="s">
        <v>34</v>
      </c>
      <c r="AX211" s="14" t="s">
        <v>78</v>
      </c>
      <c r="AY211" s="196" t="s">
        <v>143</v>
      </c>
    </row>
    <row r="212" s="13" customFormat="1">
      <c r="A212" s="13"/>
      <c r="B212" s="187"/>
      <c r="C212" s="13"/>
      <c r="D212" s="188" t="s">
        <v>155</v>
      </c>
      <c r="E212" s="189" t="s">
        <v>1</v>
      </c>
      <c r="F212" s="190" t="s">
        <v>238</v>
      </c>
      <c r="G212" s="13"/>
      <c r="H212" s="189" t="s">
        <v>1</v>
      </c>
      <c r="I212" s="191"/>
      <c r="J212" s="13"/>
      <c r="K212" s="13"/>
      <c r="L212" s="187"/>
      <c r="M212" s="192"/>
      <c r="N212" s="193"/>
      <c r="O212" s="193"/>
      <c r="P212" s="193"/>
      <c r="Q212" s="193"/>
      <c r="R212" s="193"/>
      <c r="S212" s="193"/>
      <c r="T212" s="19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155</v>
      </c>
      <c r="AU212" s="189" t="s">
        <v>88</v>
      </c>
      <c r="AV212" s="13" t="s">
        <v>86</v>
      </c>
      <c r="AW212" s="13" t="s">
        <v>34</v>
      </c>
      <c r="AX212" s="13" t="s">
        <v>78</v>
      </c>
      <c r="AY212" s="189" t="s">
        <v>143</v>
      </c>
    </row>
    <row r="213" s="14" customFormat="1">
      <c r="A213" s="14"/>
      <c r="B213" s="195"/>
      <c r="C213" s="14"/>
      <c r="D213" s="188" t="s">
        <v>155</v>
      </c>
      <c r="E213" s="196" t="s">
        <v>1</v>
      </c>
      <c r="F213" s="197" t="s">
        <v>239</v>
      </c>
      <c r="G213" s="14"/>
      <c r="H213" s="198">
        <v>-7.9500000000000002</v>
      </c>
      <c r="I213" s="199"/>
      <c r="J213" s="14"/>
      <c r="K213" s="14"/>
      <c r="L213" s="195"/>
      <c r="M213" s="200"/>
      <c r="N213" s="201"/>
      <c r="O213" s="201"/>
      <c r="P213" s="201"/>
      <c r="Q213" s="201"/>
      <c r="R213" s="201"/>
      <c r="S213" s="201"/>
      <c r="T213" s="20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6" t="s">
        <v>155</v>
      </c>
      <c r="AU213" s="196" t="s">
        <v>88</v>
      </c>
      <c r="AV213" s="14" t="s">
        <v>88</v>
      </c>
      <c r="AW213" s="14" t="s">
        <v>34</v>
      </c>
      <c r="AX213" s="14" t="s">
        <v>78</v>
      </c>
      <c r="AY213" s="196" t="s">
        <v>143</v>
      </c>
    </row>
    <row r="214" s="13" customFormat="1">
      <c r="A214" s="13"/>
      <c r="B214" s="187"/>
      <c r="C214" s="13"/>
      <c r="D214" s="188" t="s">
        <v>155</v>
      </c>
      <c r="E214" s="189" t="s">
        <v>1</v>
      </c>
      <c r="F214" s="190" t="s">
        <v>240</v>
      </c>
      <c r="G214" s="13"/>
      <c r="H214" s="189" t="s">
        <v>1</v>
      </c>
      <c r="I214" s="191"/>
      <c r="J214" s="13"/>
      <c r="K214" s="13"/>
      <c r="L214" s="187"/>
      <c r="M214" s="192"/>
      <c r="N214" s="193"/>
      <c r="O214" s="193"/>
      <c r="P214" s="193"/>
      <c r="Q214" s="193"/>
      <c r="R214" s="193"/>
      <c r="S214" s="193"/>
      <c r="T214" s="19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9" t="s">
        <v>155</v>
      </c>
      <c r="AU214" s="189" t="s">
        <v>88</v>
      </c>
      <c r="AV214" s="13" t="s">
        <v>86</v>
      </c>
      <c r="AW214" s="13" t="s">
        <v>34</v>
      </c>
      <c r="AX214" s="13" t="s">
        <v>78</v>
      </c>
      <c r="AY214" s="189" t="s">
        <v>143</v>
      </c>
    </row>
    <row r="215" s="14" customFormat="1">
      <c r="A215" s="14"/>
      <c r="B215" s="195"/>
      <c r="C215" s="14"/>
      <c r="D215" s="188" t="s">
        <v>155</v>
      </c>
      <c r="E215" s="196" t="s">
        <v>1</v>
      </c>
      <c r="F215" s="197" t="s">
        <v>241</v>
      </c>
      <c r="G215" s="14"/>
      <c r="H215" s="198">
        <v>-51.479999999999997</v>
      </c>
      <c r="I215" s="199"/>
      <c r="J215" s="14"/>
      <c r="K215" s="14"/>
      <c r="L215" s="195"/>
      <c r="M215" s="200"/>
      <c r="N215" s="201"/>
      <c r="O215" s="201"/>
      <c r="P215" s="201"/>
      <c r="Q215" s="201"/>
      <c r="R215" s="201"/>
      <c r="S215" s="201"/>
      <c r="T215" s="20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6" t="s">
        <v>155</v>
      </c>
      <c r="AU215" s="196" t="s">
        <v>88</v>
      </c>
      <c r="AV215" s="14" t="s">
        <v>88</v>
      </c>
      <c r="AW215" s="14" t="s">
        <v>34</v>
      </c>
      <c r="AX215" s="14" t="s">
        <v>78</v>
      </c>
      <c r="AY215" s="196" t="s">
        <v>143</v>
      </c>
    </row>
    <row r="216" s="13" customFormat="1">
      <c r="A216" s="13"/>
      <c r="B216" s="187"/>
      <c r="C216" s="13"/>
      <c r="D216" s="188" t="s">
        <v>155</v>
      </c>
      <c r="E216" s="189" t="s">
        <v>1</v>
      </c>
      <c r="F216" s="190" t="s">
        <v>242</v>
      </c>
      <c r="G216" s="13"/>
      <c r="H216" s="189" t="s">
        <v>1</v>
      </c>
      <c r="I216" s="191"/>
      <c r="J216" s="13"/>
      <c r="K216" s="13"/>
      <c r="L216" s="187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9" t="s">
        <v>155</v>
      </c>
      <c r="AU216" s="189" t="s">
        <v>88</v>
      </c>
      <c r="AV216" s="13" t="s">
        <v>86</v>
      </c>
      <c r="AW216" s="13" t="s">
        <v>34</v>
      </c>
      <c r="AX216" s="13" t="s">
        <v>78</v>
      </c>
      <c r="AY216" s="189" t="s">
        <v>143</v>
      </c>
    </row>
    <row r="217" s="14" customFormat="1">
      <c r="A217" s="14"/>
      <c r="B217" s="195"/>
      <c r="C217" s="14"/>
      <c r="D217" s="188" t="s">
        <v>155</v>
      </c>
      <c r="E217" s="196" t="s">
        <v>1</v>
      </c>
      <c r="F217" s="197" t="s">
        <v>243</v>
      </c>
      <c r="G217" s="14"/>
      <c r="H217" s="198">
        <v>-16.32</v>
      </c>
      <c r="I217" s="199"/>
      <c r="J217" s="14"/>
      <c r="K217" s="14"/>
      <c r="L217" s="195"/>
      <c r="M217" s="200"/>
      <c r="N217" s="201"/>
      <c r="O217" s="201"/>
      <c r="P217" s="201"/>
      <c r="Q217" s="201"/>
      <c r="R217" s="201"/>
      <c r="S217" s="201"/>
      <c r="T217" s="20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6" t="s">
        <v>155</v>
      </c>
      <c r="AU217" s="196" t="s">
        <v>88</v>
      </c>
      <c r="AV217" s="14" t="s">
        <v>88</v>
      </c>
      <c r="AW217" s="14" t="s">
        <v>34</v>
      </c>
      <c r="AX217" s="14" t="s">
        <v>78</v>
      </c>
      <c r="AY217" s="196" t="s">
        <v>143</v>
      </c>
    </row>
    <row r="218" s="13" customFormat="1">
      <c r="A218" s="13"/>
      <c r="B218" s="187"/>
      <c r="C218" s="13"/>
      <c r="D218" s="188" t="s">
        <v>155</v>
      </c>
      <c r="E218" s="189" t="s">
        <v>1</v>
      </c>
      <c r="F218" s="190" t="s">
        <v>244</v>
      </c>
      <c r="G218" s="13"/>
      <c r="H218" s="189" t="s">
        <v>1</v>
      </c>
      <c r="I218" s="191"/>
      <c r="J218" s="13"/>
      <c r="K218" s="13"/>
      <c r="L218" s="187"/>
      <c r="M218" s="192"/>
      <c r="N218" s="193"/>
      <c r="O218" s="193"/>
      <c r="P218" s="193"/>
      <c r="Q218" s="193"/>
      <c r="R218" s="193"/>
      <c r="S218" s="193"/>
      <c r="T218" s="19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9" t="s">
        <v>155</v>
      </c>
      <c r="AU218" s="189" t="s">
        <v>88</v>
      </c>
      <c r="AV218" s="13" t="s">
        <v>86</v>
      </c>
      <c r="AW218" s="13" t="s">
        <v>34</v>
      </c>
      <c r="AX218" s="13" t="s">
        <v>78</v>
      </c>
      <c r="AY218" s="189" t="s">
        <v>143</v>
      </c>
    </row>
    <row r="219" s="14" customFormat="1">
      <c r="A219" s="14"/>
      <c r="B219" s="195"/>
      <c r="C219" s="14"/>
      <c r="D219" s="188" t="s">
        <v>155</v>
      </c>
      <c r="E219" s="196" t="s">
        <v>1</v>
      </c>
      <c r="F219" s="197" t="s">
        <v>245</v>
      </c>
      <c r="G219" s="14"/>
      <c r="H219" s="198">
        <v>-20.628</v>
      </c>
      <c r="I219" s="199"/>
      <c r="J219" s="14"/>
      <c r="K219" s="14"/>
      <c r="L219" s="195"/>
      <c r="M219" s="200"/>
      <c r="N219" s="201"/>
      <c r="O219" s="201"/>
      <c r="P219" s="201"/>
      <c r="Q219" s="201"/>
      <c r="R219" s="201"/>
      <c r="S219" s="201"/>
      <c r="T219" s="20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6" t="s">
        <v>155</v>
      </c>
      <c r="AU219" s="196" t="s">
        <v>88</v>
      </c>
      <c r="AV219" s="14" t="s">
        <v>88</v>
      </c>
      <c r="AW219" s="14" t="s">
        <v>34</v>
      </c>
      <c r="AX219" s="14" t="s">
        <v>78</v>
      </c>
      <c r="AY219" s="196" t="s">
        <v>143</v>
      </c>
    </row>
    <row r="220" s="14" customFormat="1">
      <c r="A220" s="14"/>
      <c r="B220" s="195"/>
      <c r="C220" s="14"/>
      <c r="D220" s="188" t="s">
        <v>155</v>
      </c>
      <c r="E220" s="196" t="s">
        <v>1</v>
      </c>
      <c r="F220" s="197" t="s">
        <v>246</v>
      </c>
      <c r="G220" s="14"/>
      <c r="H220" s="198">
        <v>-17.399999999999999</v>
      </c>
      <c r="I220" s="199"/>
      <c r="J220" s="14"/>
      <c r="K220" s="14"/>
      <c r="L220" s="195"/>
      <c r="M220" s="200"/>
      <c r="N220" s="201"/>
      <c r="O220" s="201"/>
      <c r="P220" s="201"/>
      <c r="Q220" s="201"/>
      <c r="R220" s="201"/>
      <c r="S220" s="201"/>
      <c r="T220" s="20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6" t="s">
        <v>155</v>
      </c>
      <c r="AU220" s="196" t="s">
        <v>88</v>
      </c>
      <c r="AV220" s="14" t="s">
        <v>88</v>
      </c>
      <c r="AW220" s="14" t="s">
        <v>34</v>
      </c>
      <c r="AX220" s="14" t="s">
        <v>78</v>
      </c>
      <c r="AY220" s="196" t="s">
        <v>143</v>
      </c>
    </row>
    <row r="221" s="14" customFormat="1">
      <c r="A221" s="14"/>
      <c r="B221" s="195"/>
      <c r="C221" s="14"/>
      <c r="D221" s="188" t="s">
        <v>155</v>
      </c>
      <c r="E221" s="196" t="s">
        <v>1</v>
      </c>
      <c r="F221" s="197" t="s">
        <v>247</v>
      </c>
      <c r="G221" s="14"/>
      <c r="H221" s="198">
        <v>-18</v>
      </c>
      <c r="I221" s="199"/>
      <c r="J221" s="14"/>
      <c r="K221" s="14"/>
      <c r="L221" s="195"/>
      <c r="M221" s="200"/>
      <c r="N221" s="201"/>
      <c r="O221" s="201"/>
      <c r="P221" s="201"/>
      <c r="Q221" s="201"/>
      <c r="R221" s="201"/>
      <c r="S221" s="201"/>
      <c r="T221" s="20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6" t="s">
        <v>155</v>
      </c>
      <c r="AU221" s="196" t="s">
        <v>88</v>
      </c>
      <c r="AV221" s="14" t="s">
        <v>88</v>
      </c>
      <c r="AW221" s="14" t="s">
        <v>34</v>
      </c>
      <c r="AX221" s="14" t="s">
        <v>78</v>
      </c>
      <c r="AY221" s="196" t="s">
        <v>143</v>
      </c>
    </row>
    <row r="222" s="14" customFormat="1">
      <c r="A222" s="14"/>
      <c r="B222" s="195"/>
      <c r="C222" s="14"/>
      <c r="D222" s="188" t="s">
        <v>155</v>
      </c>
      <c r="E222" s="196" t="s">
        <v>1</v>
      </c>
      <c r="F222" s="197" t="s">
        <v>248</v>
      </c>
      <c r="G222" s="14"/>
      <c r="H222" s="198">
        <v>-1.2</v>
      </c>
      <c r="I222" s="199"/>
      <c r="J222" s="14"/>
      <c r="K222" s="14"/>
      <c r="L222" s="195"/>
      <c r="M222" s="200"/>
      <c r="N222" s="201"/>
      <c r="O222" s="201"/>
      <c r="P222" s="201"/>
      <c r="Q222" s="201"/>
      <c r="R222" s="201"/>
      <c r="S222" s="201"/>
      <c r="T222" s="20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6" t="s">
        <v>155</v>
      </c>
      <c r="AU222" s="196" t="s">
        <v>88</v>
      </c>
      <c r="AV222" s="14" t="s">
        <v>88</v>
      </c>
      <c r="AW222" s="14" t="s">
        <v>34</v>
      </c>
      <c r="AX222" s="14" t="s">
        <v>78</v>
      </c>
      <c r="AY222" s="196" t="s">
        <v>143</v>
      </c>
    </row>
    <row r="223" s="14" customFormat="1">
      <c r="A223" s="14"/>
      <c r="B223" s="195"/>
      <c r="C223" s="14"/>
      <c r="D223" s="188" t="s">
        <v>155</v>
      </c>
      <c r="E223" s="196" t="s">
        <v>1</v>
      </c>
      <c r="F223" s="197" t="s">
        <v>249</v>
      </c>
      <c r="G223" s="14"/>
      <c r="H223" s="198">
        <v>-192.19999999999999</v>
      </c>
      <c r="I223" s="199"/>
      <c r="J223" s="14"/>
      <c r="K223" s="14"/>
      <c r="L223" s="195"/>
      <c r="M223" s="200"/>
      <c r="N223" s="201"/>
      <c r="O223" s="201"/>
      <c r="P223" s="201"/>
      <c r="Q223" s="201"/>
      <c r="R223" s="201"/>
      <c r="S223" s="201"/>
      <c r="T223" s="20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6" t="s">
        <v>155</v>
      </c>
      <c r="AU223" s="196" t="s">
        <v>88</v>
      </c>
      <c r="AV223" s="14" t="s">
        <v>88</v>
      </c>
      <c r="AW223" s="14" t="s">
        <v>34</v>
      </c>
      <c r="AX223" s="14" t="s">
        <v>78</v>
      </c>
      <c r="AY223" s="196" t="s">
        <v>143</v>
      </c>
    </row>
    <row r="224" s="16" customFormat="1">
      <c r="A224" s="16"/>
      <c r="B224" s="211"/>
      <c r="C224" s="16"/>
      <c r="D224" s="188" t="s">
        <v>155</v>
      </c>
      <c r="E224" s="212" t="s">
        <v>1</v>
      </c>
      <c r="F224" s="213" t="s">
        <v>198</v>
      </c>
      <c r="G224" s="16"/>
      <c r="H224" s="214">
        <v>1.4210854715202004E-13</v>
      </c>
      <c r="I224" s="215"/>
      <c r="J224" s="16"/>
      <c r="K224" s="16"/>
      <c r="L224" s="211"/>
      <c r="M224" s="216"/>
      <c r="N224" s="217"/>
      <c r="O224" s="217"/>
      <c r="P224" s="217"/>
      <c r="Q224" s="217"/>
      <c r="R224" s="217"/>
      <c r="S224" s="217"/>
      <c r="T224" s="218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12" t="s">
        <v>155</v>
      </c>
      <c r="AU224" s="212" t="s">
        <v>88</v>
      </c>
      <c r="AV224" s="16" t="s">
        <v>164</v>
      </c>
      <c r="AW224" s="16" t="s">
        <v>34</v>
      </c>
      <c r="AX224" s="16" t="s">
        <v>78</v>
      </c>
      <c r="AY224" s="212" t="s">
        <v>143</v>
      </c>
    </row>
    <row r="225" s="14" customFormat="1">
      <c r="A225" s="14"/>
      <c r="B225" s="195"/>
      <c r="C225" s="14"/>
      <c r="D225" s="188" t="s">
        <v>155</v>
      </c>
      <c r="E225" s="196" t="s">
        <v>1</v>
      </c>
      <c r="F225" s="197" t="s">
        <v>250</v>
      </c>
      <c r="G225" s="14"/>
      <c r="H225" s="198">
        <v>529.25999999999999</v>
      </c>
      <c r="I225" s="199"/>
      <c r="J225" s="14"/>
      <c r="K225" s="14"/>
      <c r="L225" s="195"/>
      <c r="M225" s="200"/>
      <c r="N225" s="201"/>
      <c r="O225" s="201"/>
      <c r="P225" s="201"/>
      <c r="Q225" s="201"/>
      <c r="R225" s="201"/>
      <c r="S225" s="201"/>
      <c r="T225" s="20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6" t="s">
        <v>155</v>
      </c>
      <c r="AU225" s="196" t="s">
        <v>88</v>
      </c>
      <c r="AV225" s="14" t="s">
        <v>88</v>
      </c>
      <c r="AW225" s="14" t="s">
        <v>34</v>
      </c>
      <c r="AX225" s="14" t="s">
        <v>78</v>
      </c>
      <c r="AY225" s="196" t="s">
        <v>143</v>
      </c>
    </row>
    <row r="226" s="15" customFormat="1">
      <c r="A226" s="15"/>
      <c r="B226" s="203"/>
      <c r="C226" s="15"/>
      <c r="D226" s="188" t="s">
        <v>155</v>
      </c>
      <c r="E226" s="204" t="s">
        <v>1</v>
      </c>
      <c r="F226" s="205" t="s">
        <v>163</v>
      </c>
      <c r="G226" s="15"/>
      <c r="H226" s="206">
        <v>529.2600000000001</v>
      </c>
      <c r="I226" s="207"/>
      <c r="J226" s="15"/>
      <c r="K226" s="15"/>
      <c r="L226" s="203"/>
      <c r="M226" s="208"/>
      <c r="N226" s="209"/>
      <c r="O226" s="209"/>
      <c r="P226" s="209"/>
      <c r="Q226" s="209"/>
      <c r="R226" s="209"/>
      <c r="S226" s="209"/>
      <c r="T226" s="21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4" t="s">
        <v>155</v>
      </c>
      <c r="AU226" s="204" t="s">
        <v>88</v>
      </c>
      <c r="AV226" s="15" t="s">
        <v>149</v>
      </c>
      <c r="AW226" s="15" t="s">
        <v>34</v>
      </c>
      <c r="AX226" s="15" t="s">
        <v>86</v>
      </c>
      <c r="AY226" s="204" t="s">
        <v>143</v>
      </c>
    </row>
    <row r="227" s="2" customFormat="1" ht="33" customHeight="1">
      <c r="A227" s="38"/>
      <c r="B227" s="172"/>
      <c r="C227" s="173" t="s">
        <v>251</v>
      </c>
      <c r="D227" s="173" t="s">
        <v>145</v>
      </c>
      <c r="E227" s="174" t="s">
        <v>252</v>
      </c>
      <c r="F227" s="175" t="s">
        <v>253</v>
      </c>
      <c r="G227" s="176" t="s">
        <v>182</v>
      </c>
      <c r="H227" s="177">
        <v>497.16699999999997</v>
      </c>
      <c r="I227" s="178"/>
      <c r="J227" s="179">
        <f>ROUND(I227*H227,2)</f>
        <v>0</v>
      </c>
      <c r="K227" s="180"/>
      <c r="L227" s="39"/>
      <c r="M227" s="181" t="s">
        <v>1</v>
      </c>
      <c r="N227" s="182" t="s">
        <v>43</v>
      </c>
      <c r="O227" s="77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5" t="s">
        <v>149</v>
      </c>
      <c r="AT227" s="185" t="s">
        <v>145</v>
      </c>
      <c r="AU227" s="185" t="s">
        <v>88</v>
      </c>
      <c r="AY227" s="19" t="s">
        <v>143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9" t="s">
        <v>86</v>
      </c>
      <c r="BK227" s="186">
        <f>ROUND(I227*H227,2)</f>
        <v>0</v>
      </c>
      <c r="BL227" s="19" t="s">
        <v>149</v>
      </c>
      <c r="BM227" s="185" t="s">
        <v>254</v>
      </c>
    </row>
    <row r="228" s="14" customFormat="1">
      <c r="A228" s="14"/>
      <c r="B228" s="195"/>
      <c r="C228" s="14"/>
      <c r="D228" s="188" t="s">
        <v>155</v>
      </c>
      <c r="E228" s="196" t="s">
        <v>1</v>
      </c>
      <c r="F228" s="197" t="s">
        <v>255</v>
      </c>
      <c r="G228" s="14"/>
      <c r="H228" s="198">
        <v>497.16699999999997</v>
      </c>
      <c r="I228" s="199"/>
      <c r="J228" s="14"/>
      <c r="K228" s="14"/>
      <c r="L228" s="195"/>
      <c r="M228" s="200"/>
      <c r="N228" s="201"/>
      <c r="O228" s="201"/>
      <c r="P228" s="201"/>
      <c r="Q228" s="201"/>
      <c r="R228" s="201"/>
      <c r="S228" s="201"/>
      <c r="T228" s="20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6" t="s">
        <v>155</v>
      </c>
      <c r="AU228" s="196" t="s">
        <v>88</v>
      </c>
      <c r="AV228" s="14" t="s">
        <v>88</v>
      </c>
      <c r="AW228" s="14" t="s">
        <v>34</v>
      </c>
      <c r="AX228" s="14" t="s">
        <v>78</v>
      </c>
      <c r="AY228" s="196" t="s">
        <v>143</v>
      </c>
    </row>
    <row r="229" s="15" customFormat="1">
      <c r="A229" s="15"/>
      <c r="B229" s="203"/>
      <c r="C229" s="15"/>
      <c r="D229" s="188" t="s">
        <v>155</v>
      </c>
      <c r="E229" s="204" t="s">
        <v>1</v>
      </c>
      <c r="F229" s="205" t="s">
        <v>163</v>
      </c>
      <c r="G229" s="15"/>
      <c r="H229" s="206">
        <v>497.16699999999997</v>
      </c>
      <c r="I229" s="207"/>
      <c r="J229" s="15"/>
      <c r="K229" s="15"/>
      <c r="L229" s="203"/>
      <c r="M229" s="208"/>
      <c r="N229" s="209"/>
      <c r="O229" s="209"/>
      <c r="P229" s="209"/>
      <c r="Q229" s="209"/>
      <c r="R229" s="209"/>
      <c r="S229" s="209"/>
      <c r="T229" s="21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04" t="s">
        <v>155</v>
      </c>
      <c r="AU229" s="204" t="s">
        <v>88</v>
      </c>
      <c r="AV229" s="15" t="s">
        <v>149</v>
      </c>
      <c r="AW229" s="15" t="s">
        <v>34</v>
      </c>
      <c r="AX229" s="15" t="s">
        <v>86</v>
      </c>
      <c r="AY229" s="204" t="s">
        <v>143</v>
      </c>
    </row>
    <row r="230" s="2" customFormat="1" ht="24.15" customHeight="1">
      <c r="A230" s="38"/>
      <c r="B230" s="172"/>
      <c r="C230" s="173" t="s">
        <v>256</v>
      </c>
      <c r="D230" s="173" t="s">
        <v>145</v>
      </c>
      <c r="E230" s="174" t="s">
        <v>257</v>
      </c>
      <c r="F230" s="175" t="s">
        <v>258</v>
      </c>
      <c r="G230" s="176" t="s">
        <v>182</v>
      </c>
      <c r="H230" s="177">
        <v>1026.4269999999999</v>
      </c>
      <c r="I230" s="178"/>
      <c r="J230" s="179">
        <f>ROUND(I230*H230,2)</f>
        <v>0</v>
      </c>
      <c r="K230" s="180"/>
      <c r="L230" s="39"/>
      <c r="M230" s="181" t="s">
        <v>1</v>
      </c>
      <c r="N230" s="182" t="s">
        <v>43</v>
      </c>
      <c r="O230" s="77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5" t="s">
        <v>149</v>
      </c>
      <c r="AT230" s="185" t="s">
        <v>145</v>
      </c>
      <c r="AU230" s="185" t="s">
        <v>88</v>
      </c>
      <c r="AY230" s="19" t="s">
        <v>143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9" t="s">
        <v>86</v>
      </c>
      <c r="BK230" s="186">
        <f>ROUND(I230*H230,2)</f>
        <v>0</v>
      </c>
      <c r="BL230" s="19" t="s">
        <v>149</v>
      </c>
      <c r="BM230" s="185" t="s">
        <v>259</v>
      </c>
    </row>
    <row r="231" s="14" customFormat="1">
      <c r="A231" s="14"/>
      <c r="B231" s="195"/>
      <c r="C231" s="14"/>
      <c r="D231" s="188" t="s">
        <v>155</v>
      </c>
      <c r="E231" s="196" t="s">
        <v>1</v>
      </c>
      <c r="F231" s="197" t="s">
        <v>260</v>
      </c>
      <c r="G231" s="14"/>
      <c r="H231" s="198">
        <v>497.16699999999997</v>
      </c>
      <c r="I231" s="199"/>
      <c r="J231" s="14"/>
      <c r="K231" s="14"/>
      <c r="L231" s="195"/>
      <c r="M231" s="200"/>
      <c r="N231" s="201"/>
      <c r="O231" s="201"/>
      <c r="P231" s="201"/>
      <c r="Q231" s="201"/>
      <c r="R231" s="201"/>
      <c r="S231" s="201"/>
      <c r="T231" s="20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6" t="s">
        <v>155</v>
      </c>
      <c r="AU231" s="196" t="s">
        <v>88</v>
      </c>
      <c r="AV231" s="14" t="s">
        <v>88</v>
      </c>
      <c r="AW231" s="14" t="s">
        <v>34</v>
      </c>
      <c r="AX231" s="14" t="s">
        <v>78</v>
      </c>
      <c r="AY231" s="196" t="s">
        <v>143</v>
      </c>
    </row>
    <row r="232" s="14" customFormat="1">
      <c r="A232" s="14"/>
      <c r="B232" s="195"/>
      <c r="C232" s="14"/>
      <c r="D232" s="188" t="s">
        <v>155</v>
      </c>
      <c r="E232" s="196" t="s">
        <v>1</v>
      </c>
      <c r="F232" s="197" t="s">
        <v>261</v>
      </c>
      <c r="G232" s="14"/>
      <c r="H232" s="198">
        <v>529.25999999999999</v>
      </c>
      <c r="I232" s="199"/>
      <c r="J232" s="14"/>
      <c r="K232" s="14"/>
      <c r="L232" s="195"/>
      <c r="M232" s="200"/>
      <c r="N232" s="201"/>
      <c r="O232" s="201"/>
      <c r="P232" s="201"/>
      <c r="Q232" s="201"/>
      <c r="R232" s="201"/>
      <c r="S232" s="201"/>
      <c r="T232" s="20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6" t="s">
        <v>155</v>
      </c>
      <c r="AU232" s="196" t="s">
        <v>88</v>
      </c>
      <c r="AV232" s="14" t="s">
        <v>88</v>
      </c>
      <c r="AW232" s="14" t="s">
        <v>34</v>
      </c>
      <c r="AX232" s="14" t="s">
        <v>78</v>
      </c>
      <c r="AY232" s="196" t="s">
        <v>143</v>
      </c>
    </row>
    <row r="233" s="15" customFormat="1">
      <c r="A233" s="15"/>
      <c r="B233" s="203"/>
      <c r="C233" s="15"/>
      <c r="D233" s="188" t="s">
        <v>155</v>
      </c>
      <c r="E233" s="204" t="s">
        <v>1</v>
      </c>
      <c r="F233" s="205" t="s">
        <v>163</v>
      </c>
      <c r="G233" s="15"/>
      <c r="H233" s="206">
        <v>1026.4269999999999</v>
      </c>
      <c r="I233" s="207"/>
      <c r="J233" s="15"/>
      <c r="K233" s="15"/>
      <c r="L233" s="203"/>
      <c r="M233" s="208"/>
      <c r="N233" s="209"/>
      <c r="O233" s="209"/>
      <c r="P233" s="209"/>
      <c r="Q233" s="209"/>
      <c r="R233" s="209"/>
      <c r="S233" s="209"/>
      <c r="T233" s="21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04" t="s">
        <v>155</v>
      </c>
      <c r="AU233" s="204" t="s">
        <v>88</v>
      </c>
      <c r="AV233" s="15" t="s">
        <v>149</v>
      </c>
      <c r="AW233" s="15" t="s">
        <v>34</v>
      </c>
      <c r="AX233" s="15" t="s">
        <v>86</v>
      </c>
      <c r="AY233" s="204" t="s">
        <v>143</v>
      </c>
    </row>
    <row r="234" s="2" customFormat="1" ht="24.15" customHeight="1">
      <c r="A234" s="38"/>
      <c r="B234" s="172"/>
      <c r="C234" s="173" t="s">
        <v>262</v>
      </c>
      <c r="D234" s="173" t="s">
        <v>145</v>
      </c>
      <c r="E234" s="174" t="s">
        <v>263</v>
      </c>
      <c r="F234" s="175" t="s">
        <v>264</v>
      </c>
      <c r="G234" s="176" t="s">
        <v>153</v>
      </c>
      <c r="H234" s="177">
        <v>1826.172</v>
      </c>
      <c r="I234" s="178"/>
      <c r="J234" s="179">
        <f>ROUND(I234*H234,2)</f>
        <v>0</v>
      </c>
      <c r="K234" s="180"/>
      <c r="L234" s="39"/>
      <c r="M234" s="181" t="s">
        <v>1</v>
      </c>
      <c r="N234" s="182" t="s">
        <v>43</v>
      </c>
      <c r="O234" s="77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5" t="s">
        <v>149</v>
      </c>
      <c r="AT234" s="185" t="s">
        <v>145</v>
      </c>
      <c r="AU234" s="185" t="s">
        <v>88</v>
      </c>
      <c r="AY234" s="19" t="s">
        <v>143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9" t="s">
        <v>86</v>
      </c>
      <c r="BK234" s="186">
        <f>ROUND(I234*H234,2)</f>
        <v>0</v>
      </c>
      <c r="BL234" s="19" t="s">
        <v>149</v>
      </c>
      <c r="BM234" s="185" t="s">
        <v>265</v>
      </c>
    </row>
    <row r="235" s="13" customFormat="1">
      <c r="A235" s="13"/>
      <c r="B235" s="187"/>
      <c r="C235" s="13"/>
      <c r="D235" s="188" t="s">
        <v>155</v>
      </c>
      <c r="E235" s="189" t="s">
        <v>1</v>
      </c>
      <c r="F235" s="190" t="s">
        <v>184</v>
      </c>
      <c r="G235" s="13"/>
      <c r="H235" s="189" t="s">
        <v>1</v>
      </c>
      <c r="I235" s="191"/>
      <c r="J235" s="13"/>
      <c r="K235" s="13"/>
      <c r="L235" s="187"/>
      <c r="M235" s="192"/>
      <c r="N235" s="193"/>
      <c r="O235" s="193"/>
      <c r="P235" s="193"/>
      <c r="Q235" s="193"/>
      <c r="R235" s="193"/>
      <c r="S235" s="193"/>
      <c r="T235" s="19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9" t="s">
        <v>155</v>
      </c>
      <c r="AU235" s="189" t="s">
        <v>88</v>
      </c>
      <c r="AV235" s="13" t="s">
        <v>86</v>
      </c>
      <c r="AW235" s="13" t="s">
        <v>34</v>
      </c>
      <c r="AX235" s="13" t="s">
        <v>78</v>
      </c>
      <c r="AY235" s="189" t="s">
        <v>143</v>
      </c>
    </row>
    <row r="236" s="13" customFormat="1">
      <c r="A236" s="13"/>
      <c r="B236" s="187"/>
      <c r="C236" s="13"/>
      <c r="D236" s="188" t="s">
        <v>155</v>
      </c>
      <c r="E236" s="189" t="s">
        <v>1</v>
      </c>
      <c r="F236" s="190" t="s">
        <v>185</v>
      </c>
      <c r="G236" s="13"/>
      <c r="H236" s="189" t="s">
        <v>1</v>
      </c>
      <c r="I236" s="191"/>
      <c r="J236" s="13"/>
      <c r="K236" s="13"/>
      <c r="L236" s="187"/>
      <c r="M236" s="192"/>
      <c r="N236" s="193"/>
      <c r="O236" s="193"/>
      <c r="P236" s="193"/>
      <c r="Q236" s="193"/>
      <c r="R236" s="193"/>
      <c r="S236" s="193"/>
      <c r="T236" s="19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9" t="s">
        <v>155</v>
      </c>
      <c r="AU236" s="189" t="s">
        <v>88</v>
      </c>
      <c r="AV236" s="13" t="s">
        <v>86</v>
      </c>
      <c r="AW236" s="13" t="s">
        <v>34</v>
      </c>
      <c r="AX236" s="13" t="s">
        <v>78</v>
      </c>
      <c r="AY236" s="189" t="s">
        <v>143</v>
      </c>
    </row>
    <row r="237" s="14" customFormat="1">
      <c r="A237" s="14"/>
      <c r="B237" s="195"/>
      <c r="C237" s="14"/>
      <c r="D237" s="188" t="s">
        <v>155</v>
      </c>
      <c r="E237" s="196" t="s">
        <v>1</v>
      </c>
      <c r="F237" s="197" t="s">
        <v>266</v>
      </c>
      <c r="G237" s="14"/>
      <c r="H237" s="198">
        <v>38.719999999999999</v>
      </c>
      <c r="I237" s="199"/>
      <c r="J237" s="14"/>
      <c r="K237" s="14"/>
      <c r="L237" s="195"/>
      <c r="M237" s="200"/>
      <c r="N237" s="201"/>
      <c r="O237" s="201"/>
      <c r="P237" s="201"/>
      <c r="Q237" s="201"/>
      <c r="R237" s="201"/>
      <c r="S237" s="201"/>
      <c r="T237" s="20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6" t="s">
        <v>155</v>
      </c>
      <c r="AU237" s="196" t="s">
        <v>88</v>
      </c>
      <c r="AV237" s="14" t="s">
        <v>88</v>
      </c>
      <c r="AW237" s="14" t="s">
        <v>34</v>
      </c>
      <c r="AX237" s="14" t="s">
        <v>78</v>
      </c>
      <c r="AY237" s="196" t="s">
        <v>143</v>
      </c>
    </row>
    <row r="238" s="13" customFormat="1">
      <c r="A238" s="13"/>
      <c r="B238" s="187"/>
      <c r="C238" s="13"/>
      <c r="D238" s="188" t="s">
        <v>155</v>
      </c>
      <c r="E238" s="189" t="s">
        <v>1</v>
      </c>
      <c r="F238" s="190" t="s">
        <v>187</v>
      </c>
      <c r="G238" s="13"/>
      <c r="H238" s="189" t="s">
        <v>1</v>
      </c>
      <c r="I238" s="191"/>
      <c r="J238" s="13"/>
      <c r="K238" s="13"/>
      <c r="L238" s="187"/>
      <c r="M238" s="192"/>
      <c r="N238" s="193"/>
      <c r="O238" s="193"/>
      <c r="P238" s="193"/>
      <c r="Q238" s="193"/>
      <c r="R238" s="193"/>
      <c r="S238" s="193"/>
      <c r="T238" s="19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9" t="s">
        <v>155</v>
      </c>
      <c r="AU238" s="189" t="s">
        <v>88</v>
      </c>
      <c r="AV238" s="13" t="s">
        <v>86</v>
      </c>
      <c r="AW238" s="13" t="s">
        <v>34</v>
      </c>
      <c r="AX238" s="13" t="s">
        <v>78</v>
      </c>
      <c r="AY238" s="189" t="s">
        <v>143</v>
      </c>
    </row>
    <row r="239" s="13" customFormat="1">
      <c r="A239" s="13"/>
      <c r="B239" s="187"/>
      <c r="C239" s="13"/>
      <c r="D239" s="188" t="s">
        <v>155</v>
      </c>
      <c r="E239" s="189" t="s">
        <v>1</v>
      </c>
      <c r="F239" s="190" t="s">
        <v>188</v>
      </c>
      <c r="G239" s="13"/>
      <c r="H239" s="189" t="s">
        <v>1</v>
      </c>
      <c r="I239" s="191"/>
      <c r="J239" s="13"/>
      <c r="K239" s="13"/>
      <c r="L239" s="187"/>
      <c r="M239" s="192"/>
      <c r="N239" s="193"/>
      <c r="O239" s="193"/>
      <c r="P239" s="193"/>
      <c r="Q239" s="193"/>
      <c r="R239" s="193"/>
      <c r="S239" s="193"/>
      <c r="T239" s="19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155</v>
      </c>
      <c r="AU239" s="189" t="s">
        <v>88</v>
      </c>
      <c r="AV239" s="13" t="s">
        <v>86</v>
      </c>
      <c r="AW239" s="13" t="s">
        <v>34</v>
      </c>
      <c r="AX239" s="13" t="s">
        <v>78</v>
      </c>
      <c r="AY239" s="189" t="s">
        <v>143</v>
      </c>
    </row>
    <row r="240" s="14" customFormat="1">
      <c r="A240" s="14"/>
      <c r="B240" s="195"/>
      <c r="C240" s="14"/>
      <c r="D240" s="188" t="s">
        <v>155</v>
      </c>
      <c r="E240" s="196" t="s">
        <v>1</v>
      </c>
      <c r="F240" s="197" t="s">
        <v>267</v>
      </c>
      <c r="G240" s="14"/>
      <c r="H240" s="198">
        <v>212.58600000000001</v>
      </c>
      <c r="I240" s="199"/>
      <c r="J240" s="14"/>
      <c r="K240" s="14"/>
      <c r="L240" s="195"/>
      <c r="M240" s="200"/>
      <c r="N240" s="201"/>
      <c r="O240" s="201"/>
      <c r="P240" s="201"/>
      <c r="Q240" s="201"/>
      <c r="R240" s="201"/>
      <c r="S240" s="201"/>
      <c r="T240" s="20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6" t="s">
        <v>155</v>
      </c>
      <c r="AU240" s="196" t="s">
        <v>88</v>
      </c>
      <c r="AV240" s="14" t="s">
        <v>88</v>
      </c>
      <c r="AW240" s="14" t="s">
        <v>34</v>
      </c>
      <c r="AX240" s="14" t="s">
        <v>78</v>
      </c>
      <c r="AY240" s="196" t="s">
        <v>143</v>
      </c>
    </row>
    <row r="241" s="14" customFormat="1">
      <c r="A241" s="14"/>
      <c r="B241" s="195"/>
      <c r="C241" s="14"/>
      <c r="D241" s="188" t="s">
        <v>155</v>
      </c>
      <c r="E241" s="196" t="s">
        <v>1</v>
      </c>
      <c r="F241" s="197" t="s">
        <v>268</v>
      </c>
      <c r="G241" s="14"/>
      <c r="H241" s="198">
        <v>185.42599999999999</v>
      </c>
      <c r="I241" s="199"/>
      <c r="J241" s="14"/>
      <c r="K241" s="14"/>
      <c r="L241" s="195"/>
      <c r="M241" s="200"/>
      <c r="N241" s="201"/>
      <c r="O241" s="201"/>
      <c r="P241" s="201"/>
      <c r="Q241" s="201"/>
      <c r="R241" s="201"/>
      <c r="S241" s="201"/>
      <c r="T241" s="20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6" t="s">
        <v>155</v>
      </c>
      <c r="AU241" s="196" t="s">
        <v>88</v>
      </c>
      <c r="AV241" s="14" t="s">
        <v>88</v>
      </c>
      <c r="AW241" s="14" t="s">
        <v>34</v>
      </c>
      <c r="AX241" s="14" t="s">
        <v>78</v>
      </c>
      <c r="AY241" s="196" t="s">
        <v>143</v>
      </c>
    </row>
    <row r="242" s="14" customFormat="1">
      <c r="A242" s="14"/>
      <c r="B242" s="195"/>
      <c r="C242" s="14"/>
      <c r="D242" s="188" t="s">
        <v>155</v>
      </c>
      <c r="E242" s="196" t="s">
        <v>1</v>
      </c>
      <c r="F242" s="197" t="s">
        <v>269</v>
      </c>
      <c r="G242" s="14"/>
      <c r="H242" s="198">
        <v>10.5</v>
      </c>
      <c r="I242" s="199"/>
      <c r="J242" s="14"/>
      <c r="K242" s="14"/>
      <c r="L242" s="195"/>
      <c r="M242" s="200"/>
      <c r="N242" s="201"/>
      <c r="O242" s="201"/>
      <c r="P242" s="201"/>
      <c r="Q242" s="201"/>
      <c r="R242" s="201"/>
      <c r="S242" s="201"/>
      <c r="T242" s="20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6" t="s">
        <v>155</v>
      </c>
      <c r="AU242" s="196" t="s">
        <v>88</v>
      </c>
      <c r="AV242" s="14" t="s">
        <v>88</v>
      </c>
      <c r="AW242" s="14" t="s">
        <v>34</v>
      </c>
      <c r="AX242" s="14" t="s">
        <v>78</v>
      </c>
      <c r="AY242" s="196" t="s">
        <v>143</v>
      </c>
    </row>
    <row r="243" s="14" customFormat="1">
      <c r="A243" s="14"/>
      <c r="B243" s="195"/>
      <c r="C243" s="14"/>
      <c r="D243" s="188" t="s">
        <v>155</v>
      </c>
      <c r="E243" s="196" t="s">
        <v>1</v>
      </c>
      <c r="F243" s="197" t="s">
        <v>270</v>
      </c>
      <c r="G243" s="14"/>
      <c r="H243" s="198">
        <v>27.413</v>
      </c>
      <c r="I243" s="199"/>
      <c r="J243" s="14"/>
      <c r="K243" s="14"/>
      <c r="L243" s="195"/>
      <c r="M243" s="200"/>
      <c r="N243" s="201"/>
      <c r="O243" s="201"/>
      <c r="P243" s="201"/>
      <c r="Q243" s="201"/>
      <c r="R243" s="201"/>
      <c r="S243" s="201"/>
      <c r="T243" s="20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6" t="s">
        <v>155</v>
      </c>
      <c r="AU243" s="196" t="s">
        <v>88</v>
      </c>
      <c r="AV243" s="14" t="s">
        <v>88</v>
      </c>
      <c r="AW243" s="14" t="s">
        <v>34</v>
      </c>
      <c r="AX243" s="14" t="s">
        <v>78</v>
      </c>
      <c r="AY243" s="196" t="s">
        <v>143</v>
      </c>
    </row>
    <row r="244" s="14" customFormat="1">
      <c r="A244" s="14"/>
      <c r="B244" s="195"/>
      <c r="C244" s="14"/>
      <c r="D244" s="188" t="s">
        <v>155</v>
      </c>
      <c r="E244" s="196" t="s">
        <v>1</v>
      </c>
      <c r="F244" s="197" t="s">
        <v>271</v>
      </c>
      <c r="G244" s="14"/>
      <c r="H244" s="198">
        <v>26.774999999999999</v>
      </c>
      <c r="I244" s="199"/>
      <c r="J244" s="14"/>
      <c r="K244" s="14"/>
      <c r="L244" s="195"/>
      <c r="M244" s="200"/>
      <c r="N244" s="201"/>
      <c r="O244" s="201"/>
      <c r="P244" s="201"/>
      <c r="Q244" s="201"/>
      <c r="R244" s="201"/>
      <c r="S244" s="201"/>
      <c r="T244" s="20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6" t="s">
        <v>155</v>
      </c>
      <c r="AU244" s="196" t="s">
        <v>88</v>
      </c>
      <c r="AV244" s="14" t="s">
        <v>88</v>
      </c>
      <c r="AW244" s="14" t="s">
        <v>34</v>
      </c>
      <c r="AX244" s="14" t="s">
        <v>78</v>
      </c>
      <c r="AY244" s="196" t="s">
        <v>143</v>
      </c>
    </row>
    <row r="245" s="16" customFormat="1">
      <c r="A245" s="16"/>
      <c r="B245" s="211"/>
      <c r="C245" s="16"/>
      <c r="D245" s="188" t="s">
        <v>155</v>
      </c>
      <c r="E245" s="212" t="s">
        <v>1</v>
      </c>
      <c r="F245" s="213" t="s">
        <v>198</v>
      </c>
      <c r="G245" s="16"/>
      <c r="H245" s="214">
        <v>501.41999999999996</v>
      </c>
      <c r="I245" s="215"/>
      <c r="J245" s="16"/>
      <c r="K245" s="16"/>
      <c r="L245" s="211"/>
      <c r="M245" s="216"/>
      <c r="N245" s="217"/>
      <c r="O245" s="217"/>
      <c r="P245" s="217"/>
      <c r="Q245" s="217"/>
      <c r="R245" s="217"/>
      <c r="S245" s="217"/>
      <c r="T245" s="218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12" t="s">
        <v>155</v>
      </c>
      <c r="AU245" s="212" t="s">
        <v>88</v>
      </c>
      <c r="AV245" s="16" t="s">
        <v>164</v>
      </c>
      <c r="AW245" s="16" t="s">
        <v>34</v>
      </c>
      <c r="AX245" s="16" t="s">
        <v>78</v>
      </c>
      <c r="AY245" s="212" t="s">
        <v>143</v>
      </c>
    </row>
    <row r="246" s="13" customFormat="1">
      <c r="A246" s="13"/>
      <c r="B246" s="187"/>
      <c r="C246" s="13"/>
      <c r="D246" s="188" t="s">
        <v>155</v>
      </c>
      <c r="E246" s="189" t="s">
        <v>1</v>
      </c>
      <c r="F246" s="190" t="s">
        <v>194</v>
      </c>
      <c r="G246" s="13"/>
      <c r="H246" s="189" t="s">
        <v>1</v>
      </c>
      <c r="I246" s="191"/>
      <c r="J246" s="13"/>
      <c r="K246" s="13"/>
      <c r="L246" s="187"/>
      <c r="M246" s="192"/>
      <c r="N246" s="193"/>
      <c r="O246" s="193"/>
      <c r="P246" s="193"/>
      <c r="Q246" s="193"/>
      <c r="R246" s="193"/>
      <c r="S246" s="193"/>
      <c r="T246" s="19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9" t="s">
        <v>155</v>
      </c>
      <c r="AU246" s="189" t="s">
        <v>88</v>
      </c>
      <c r="AV246" s="13" t="s">
        <v>86</v>
      </c>
      <c r="AW246" s="13" t="s">
        <v>34</v>
      </c>
      <c r="AX246" s="13" t="s">
        <v>78</v>
      </c>
      <c r="AY246" s="189" t="s">
        <v>143</v>
      </c>
    </row>
    <row r="247" s="14" customFormat="1">
      <c r="A247" s="14"/>
      <c r="B247" s="195"/>
      <c r="C247" s="14"/>
      <c r="D247" s="188" t="s">
        <v>155</v>
      </c>
      <c r="E247" s="196" t="s">
        <v>1</v>
      </c>
      <c r="F247" s="197" t="s">
        <v>272</v>
      </c>
      <c r="G247" s="14"/>
      <c r="H247" s="198">
        <v>268.75200000000001</v>
      </c>
      <c r="I247" s="199"/>
      <c r="J247" s="14"/>
      <c r="K247" s="14"/>
      <c r="L247" s="195"/>
      <c r="M247" s="200"/>
      <c r="N247" s="201"/>
      <c r="O247" s="201"/>
      <c r="P247" s="201"/>
      <c r="Q247" s="201"/>
      <c r="R247" s="201"/>
      <c r="S247" s="201"/>
      <c r="T247" s="20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6" t="s">
        <v>155</v>
      </c>
      <c r="AU247" s="196" t="s">
        <v>88</v>
      </c>
      <c r="AV247" s="14" t="s">
        <v>88</v>
      </c>
      <c r="AW247" s="14" t="s">
        <v>34</v>
      </c>
      <c r="AX247" s="14" t="s">
        <v>78</v>
      </c>
      <c r="AY247" s="196" t="s">
        <v>143</v>
      </c>
    </row>
    <row r="248" s="13" customFormat="1">
      <c r="A248" s="13"/>
      <c r="B248" s="187"/>
      <c r="C248" s="13"/>
      <c r="D248" s="188" t="s">
        <v>155</v>
      </c>
      <c r="E248" s="189" t="s">
        <v>1</v>
      </c>
      <c r="F248" s="190" t="s">
        <v>196</v>
      </c>
      <c r="G248" s="13"/>
      <c r="H248" s="189" t="s">
        <v>1</v>
      </c>
      <c r="I248" s="191"/>
      <c r="J248" s="13"/>
      <c r="K248" s="13"/>
      <c r="L248" s="187"/>
      <c r="M248" s="192"/>
      <c r="N248" s="193"/>
      <c r="O248" s="193"/>
      <c r="P248" s="193"/>
      <c r="Q248" s="193"/>
      <c r="R248" s="193"/>
      <c r="S248" s="193"/>
      <c r="T248" s="19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9" t="s">
        <v>155</v>
      </c>
      <c r="AU248" s="189" t="s">
        <v>88</v>
      </c>
      <c r="AV248" s="13" t="s">
        <v>86</v>
      </c>
      <c r="AW248" s="13" t="s">
        <v>34</v>
      </c>
      <c r="AX248" s="13" t="s">
        <v>78</v>
      </c>
      <c r="AY248" s="189" t="s">
        <v>143</v>
      </c>
    </row>
    <row r="249" s="14" customFormat="1">
      <c r="A249" s="14"/>
      <c r="B249" s="195"/>
      <c r="C249" s="14"/>
      <c r="D249" s="188" t="s">
        <v>155</v>
      </c>
      <c r="E249" s="196" t="s">
        <v>1</v>
      </c>
      <c r="F249" s="197" t="s">
        <v>273</v>
      </c>
      <c r="G249" s="14"/>
      <c r="H249" s="198">
        <v>1056</v>
      </c>
      <c r="I249" s="199"/>
      <c r="J249" s="14"/>
      <c r="K249" s="14"/>
      <c r="L249" s="195"/>
      <c r="M249" s="200"/>
      <c r="N249" s="201"/>
      <c r="O249" s="201"/>
      <c r="P249" s="201"/>
      <c r="Q249" s="201"/>
      <c r="R249" s="201"/>
      <c r="S249" s="201"/>
      <c r="T249" s="20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6" t="s">
        <v>155</v>
      </c>
      <c r="AU249" s="196" t="s">
        <v>88</v>
      </c>
      <c r="AV249" s="14" t="s">
        <v>88</v>
      </c>
      <c r="AW249" s="14" t="s">
        <v>34</v>
      </c>
      <c r="AX249" s="14" t="s">
        <v>78</v>
      </c>
      <c r="AY249" s="196" t="s">
        <v>143</v>
      </c>
    </row>
    <row r="250" s="15" customFormat="1">
      <c r="A250" s="15"/>
      <c r="B250" s="203"/>
      <c r="C250" s="15"/>
      <c r="D250" s="188" t="s">
        <v>155</v>
      </c>
      <c r="E250" s="204" t="s">
        <v>1</v>
      </c>
      <c r="F250" s="205" t="s">
        <v>163</v>
      </c>
      <c r="G250" s="15"/>
      <c r="H250" s="206">
        <v>1826.172</v>
      </c>
      <c r="I250" s="207"/>
      <c r="J250" s="15"/>
      <c r="K250" s="15"/>
      <c r="L250" s="203"/>
      <c r="M250" s="208"/>
      <c r="N250" s="209"/>
      <c r="O250" s="209"/>
      <c r="P250" s="209"/>
      <c r="Q250" s="209"/>
      <c r="R250" s="209"/>
      <c r="S250" s="209"/>
      <c r="T250" s="210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04" t="s">
        <v>155</v>
      </c>
      <c r="AU250" s="204" t="s">
        <v>88</v>
      </c>
      <c r="AV250" s="15" t="s">
        <v>149</v>
      </c>
      <c r="AW250" s="15" t="s">
        <v>34</v>
      </c>
      <c r="AX250" s="15" t="s">
        <v>86</v>
      </c>
      <c r="AY250" s="204" t="s">
        <v>143</v>
      </c>
    </row>
    <row r="251" s="2" customFormat="1" ht="16.5" customHeight="1">
      <c r="A251" s="38"/>
      <c r="B251" s="172"/>
      <c r="C251" s="173" t="s">
        <v>274</v>
      </c>
      <c r="D251" s="173" t="s">
        <v>145</v>
      </c>
      <c r="E251" s="174" t="s">
        <v>275</v>
      </c>
      <c r="F251" s="175" t="s">
        <v>276</v>
      </c>
      <c r="G251" s="176" t="s">
        <v>182</v>
      </c>
      <c r="H251" s="177">
        <v>1026.4269999999999</v>
      </c>
      <c r="I251" s="178"/>
      <c r="J251" s="179">
        <f>ROUND(I251*H251,2)</f>
        <v>0</v>
      </c>
      <c r="K251" s="180"/>
      <c r="L251" s="39"/>
      <c r="M251" s="181" t="s">
        <v>1</v>
      </c>
      <c r="N251" s="182" t="s">
        <v>43</v>
      </c>
      <c r="O251" s="77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5" t="s">
        <v>149</v>
      </c>
      <c r="AT251" s="185" t="s">
        <v>145</v>
      </c>
      <c r="AU251" s="185" t="s">
        <v>88</v>
      </c>
      <c r="AY251" s="19" t="s">
        <v>143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9" t="s">
        <v>86</v>
      </c>
      <c r="BK251" s="186">
        <f>ROUND(I251*H251,2)</f>
        <v>0</v>
      </c>
      <c r="BL251" s="19" t="s">
        <v>149</v>
      </c>
      <c r="BM251" s="185" t="s">
        <v>277</v>
      </c>
    </row>
    <row r="252" s="14" customFormat="1">
      <c r="A252" s="14"/>
      <c r="B252" s="195"/>
      <c r="C252" s="14"/>
      <c r="D252" s="188" t="s">
        <v>155</v>
      </c>
      <c r="E252" s="196" t="s">
        <v>1</v>
      </c>
      <c r="F252" s="197" t="s">
        <v>278</v>
      </c>
      <c r="G252" s="14"/>
      <c r="H252" s="198">
        <v>1026.4269999999999</v>
      </c>
      <c r="I252" s="199"/>
      <c r="J252" s="14"/>
      <c r="K252" s="14"/>
      <c r="L252" s="195"/>
      <c r="M252" s="200"/>
      <c r="N252" s="201"/>
      <c r="O252" s="201"/>
      <c r="P252" s="201"/>
      <c r="Q252" s="201"/>
      <c r="R252" s="201"/>
      <c r="S252" s="201"/>
      <c r="T252" s="20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6" t="s">
        <v>155</v>
      </c>
      <c r="AU252" s="196" t="s">
        <v>88</v>
      </c>
      <c r="AV252" s="14" t="s">
        <v>88</v>
      </c>
      <c r="AW252" s="14" t="s">
        <v>34</v>
      </c>
      <c r="AX252" s="14" t="s">
        <v>86</v>
      </c>
      <c r="AY252" s="196" t="s">
        <v>143</v>
      </c>
    </row>
    <row r="253" s="2" customFormat="1" ht="33" customHeight="1">
      <c r="A253" s="38"/>
      <c r="B253" s="172"/>
      <c r="C253" s="173" t="s">
        <v>8</v>
      </c>
      <c r="D253" s="173" t="s">
        <v>145</v>
      </c>
      <c r="E253" s="174" t="s">
        <v>279</v>
      </c>
      <c r="F253" s="175" t="s">
        <v>280</v>
      </c>
      <c r="G253" s="176" t="s">
        <v>281</v>
      </c>
      <c r="H253" s="177">
        <v>994.33399999999995</v>
      </c>
      <c r="I253" s="178"/>
      <c r="J253" s="179">
        <f>ROUND(I253*H253,2)</f>
        <v>0</v>
      </c>
      <c r="K253" s="180"/>
      <c r="L253" s="39"/>
      <c r="M253" s="181" t="s">
        <v>1</v>
      </c>
      <c r="N253" s="182" t="s">
        <v>43</v>
      </c>
      <c r="O253" s="77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5" t="s">
        <v>149</v>
      </c>
      <c r="AT253" s="185" t="s">
        <v>145</v>
      </c>
      <c r="AU253" s="185" t="s">
        <v>88</v>
      </c>
      <c r="AY253" s="19" t="s">
        <v>143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9" t="s">
        <v>86</v>
      </c>
      <c r="BK253" s="186">
        <f>ROUND(I253*H253,2)</f>
        <v>0</v>
      </c>
      <c r="BL253" s="19" t="s">
        <v>149</v>
      </c>
      <c r="BM253" s="185" t="s">
        <v>282</v>
      </c>
    </row>
    <row r="254" s="14" customFormat="1">
      <c r="A254" s="14"/>
      <c r="B254" s="195"/>
      <c r="C254" s="14"/>
      <c r="D254" s="188" t="s">
        <v>155</v>
      </c>
      <c r="E254" s="196" t="s">
        <v>1</v>
      </c>
      <c r="F254" s="197" t="s">
        <v>283</v>
      </c>
      <c r="G254" s="14"/>
      <c r="H254" s="198">
        <v>994.33399999999995</v>
      </c>
      <c r="I254" s="199"/>
      <c r="J254" s="14"/>
      <c r="K254" s="14"/>
      <c r="L254" s="195"/>
      <c r="M254" s="200"/>
      <c r="N254" s="201"/>
      <c r="O254" s="201"/>
      <c r="P254" s="201"/>
      <c r="Q254" s="201"/>
      <c r="R254" s="201"/>
      <c r="S254" s="201"/>
      <c r="T254" s="20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6" t="s">
        <v>155</v>
      </c>
      <c r="AU254" s="196" t="s">
        <v>88</v>
      </c>
      <c r="AV254" s="14" t="s">
        <v>88</v>
      </c>
      <c r="AW254" s="14" t="s">
        <v>34</v>
      </c>
      <c r="AX254" s="14" t="s">
        <v>78</v>
      </c>
      <c r="AY254" s="196" t="s">
        <v>143</v>
      </c>
    </row>
    <row r="255" s="15" customFormat="1">
      <c r="A255" s="15"/>
      <c r="B255" s="203"/>
      <c r="C255" s="15"/>
      <c r="D255" s="188" t="s">
        <v>155</v>
      </c>
      <c r="E255" s="204" t="s">
        <v>1</v>
      </c>
      <c r="F255" s="205" t="s">
        <v>163</v>
      </c>
      <c r="G255" s="15"/>
      <c r="H255" s="206">
        <v>994.33399999999995</v>
      </c>
      <c r="I255" s="207"/>
      <c r="J255" s="15"/>
      <c r="K255" s="15"/>
      <c r="L255" s="203"/>
      <c r="M255" s="208"/>
      <c r="N255" s="209"/>
      <c r="O255" s="209"/>
      <c r="P255" s="209"/>
      <c r="Q255" s="209"/>
      <c r="R255" s="209"/>
      <c r="S255" s="209"/>
      <c r="T255" s="21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04" t="s">
        <v>155</v>
      </c>
      <c r="AU255" s="204" t="s">
        <v>88</v>
      </c>
      <c r="AV255" s="15" t="s">
        <v>149</v>
      </c>
      <c r="AW255" s="15" t="s">
        <v>34</v>
      </c>
      <c r="AX255" s="15" t="s">
        <v>86</v>
      </c>
      <c r="AY255" s="204" t="s">
        <v>143</v>
      </c>
    </row>
    <row r="256" s="2" customFormat="1" ht="24.15" customHeight="1">
      <c r="A256" s="38"/>
      <c r="B256" s="172"/>
      <c r="C256" s="173" t="s">
        <v>284</v>
      </c>
      <c r="D256" s="173" t="s">
        <v>145</v>
      </c>
      <c r="E256" s="174" t="s">
        <v>285</v>
      </c>
      <c r="F256" s="175" t="s">
        <v>286</v>
      </c>
      <c r="G256" s="176" t="s">
        <v>153</v>
      </c>
      <c r="H256" s="177">
        <v>1826.172</v>
      </c>
      <c r="I256" s="178"/>
      <c r="J256" s="179">
        <f>ROUND(I256*H256,2)</f>
        <v>0</v>
      </c>
      <c r="K256" s="180"/>
      <c r="L256" s="39"/>
      <c r="M256" s="181" t="s">
        <v>1</v>
      </c>
      <c r="N256" s="182" t="s">
        <v>43</v>
      </c>
      <c r="O256" s="77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85" t="s">
        <v>149</v>
      </c>
      <c r="AT256" s="185" t="s">
        <v>145</v>
      </c>
      <c r="AU256" s="185" t="s">
        <v>88</v>
      </c>
      <c r="AY256" s="19" t="s">
        <v>143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9" t="s">
        <v>86</v>
      </c>
      <c r="BK256" s="186">
        <f>ROUND(I256*H256,2)</f>
        <v>0</v>
      </c>
      <c r="BL256" s="19" t="s">
        <v>149</v>
      </c>
      <c r="BM256" s="185" t="s">
        <v>287</v>
      </c>
    </row>
    <row r="257" s="14" customFormat="1">
      <c r="A257" s="14"/>
      <c r="B257" s="195"/>
      <c r="C257" s="14"/>
      <c r="D257" s="188" t="s">
        <v>155</v>
      </c>
      <c r="E257" s="196" t="s">
        <v>1</v>
      </c>
      <c r="F257" s="197" t="s">
        <v>288</v>
      </c>
      <c r="G257" s="14"/>
      <c r="H257" s="198">
        <v>1826.172</v>
      </c>
      <c r="I257" s="199"/>
      <c r="J257" s="14"/>
      <c r="K257" s="14"/>
      <c r="L257" s="195"/>
      <c r="M257" s="200"/>
      <c r="N257" s="201"/>
      <c r="O257" s="201"/>
      <c r="P257" s="201"/>
      <c r="Q257" s="201"/>
      <c r="R257" s="201"/>
      <c r="S257" s="201"/>
      <c r="T257" s="20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6" t="s">
        <v>155</v>
      </c>
      <c r="AU257" s="196" t="s">
        <v>88</v>
      </c>
      <c r="AV257" s="14" t="s">
        <v>88</v>
      </c>
      <c r="AW257" s="14" t="s">
        <v>34</v>
      </c>
      <c r="AX257" s="14" t="s">
        <v>86</v>
      </c>
      <c r="AY257" s="196" t="s">
        <v>143</v>
      </c>
    </row>
    <row r="258" s="12" customFormat="1" ht="22.8" customHeight="1">
      <c r="A258" s="12"/>
      <c r="B258" s="159"/>
      <c r="C258" s="12"/>
      <c r="D258" s="160" t="s">
        <v>77</v>
      </c>
      <c r="E258" s="170" t="s">
        <v>88</v>
      </c>
      <c r="F258" s="170" t="s">
        <v>289</v>
      </c>
      <c r="G258" s="12"/>
      <c r="H258" s="12"/>
      <c r="I258" s="162"/>
      <c r="J258" s="171">
        <f>BK258</f>
        <v>0</v>
      </c>
      <c r="K258" s="12"/>
      <c r="L258" s="159"/>
      <c r="M258" s="164"/>
      <c r="N258" s="165"/>
      <c r="O258" s="165"/>
      <c r="P258" s="166">
        <f>SUM(P259:P314)</f>
        <v>0</v>
      </c>
      <c r="Q258" s="165"/>
      <c r="R258" s="166">
        <f>SUM(R259:R314)</f>
        <v>108.17036331999999</v>
      </c>
      <c r="S258" s="165"/>
      <c r="T258" s="167">
        <f>SUM(T259:T314)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60" t="s">
        <v>86</v>
      </c>
      <c r="AT258" s="168" t="s">
        <v>77</v>
      </c>
      <c r="AU258" s="168" t="s">
        <v>86</v>
      </c>
      <c r="AY258" s="160" t="s">
        <v>143</v>
      </c>
      <c r="BK258" s="169">
        <f>SUM(BK259:BK314)</f>
        <v>0</v>
      </c>
    </row>
    <row r="259" s="2" customFormat="1" ht="33" customHeight="1">
      <c r="A259" s="38"/>
      <c r="B259" s="172"/>
      <c r="C259" s="173" t="s">
        <v>290</v>
      </c>
      <c r="D259" s="173" t="s">
        <v>145</v>
      </c>
      <c r="E259" s="174" t="s">
        <v>291</v>
      </c>
      <c r="F259" s="175" t="s">
        <v>292</v>
      </c>
      <c r="G259" s="176" t="s">
        <v>182</v>
      </c>
      <c r="H259" s="177">
        <v>88.692999999999998</v>
      </c>
      <c r="I259" s="178"/>
      <c r="J259" s="179">
        <f>ROUND(I259*H259,2)</f>
        <v>0</v>
      </c>
      <c r="K259" s="180"/>
      <c r="L259" s="39"/>
      <c r="M259" s="181" t="s">
        <v>1</v>
      </c>
      <c r="N259" s="182" t="s">
        <v>43</v>
      </c>
      <c r="O259" s="77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5" t="s">
        <v>149</v>
      </c>
      <c r="AT259" s="185" t="s">
        <v>145</v>
      </c>
      <c r="AU259" s="185" t="s">
        <v>88</v>
      </c>
      <c r="AY259" s="19" t="s">
        <v>143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9" t="s">
        <v>86</v>
      </c>
      <c r="BK259" s="186">
        <f>ROUND(I259*H259,2)</f>
        <v>0</v>
      </c>
      <c r="BL259" s="19" t="s">
        <v>149</v>
      </c>
      <c r="BM259" s="185" t="s">
        <v>293</v>
      </c>
    </row>
    <row r="260" s="13" customFormat="1">
      <c r="A260" s="13"/>
      <c r="B260" s="187"/>
      <c r="C260" s="13"/>
      <c r="D260" s="188" t="s">
        <v>155</v>
      </c>
      <c r="E260" s="189" t="s">
        <v>1</v>
      </c>
      <c r="F260" s="190" t="s">
        <v>216</v>
      </c>
      <c r="G260" s="13"/>
      <c r="H260" s="189" t="s">
        <v>1</v>
      </c>
      <c r="I260" s="191"/>
      <c r="J260" s="13"/>
      <c r="K260" s="13"/>
      <c r="L260" s="187"/>
      <c r="M260" s="192"/>
      <c r="N260" s="193"/>
      <c r="O260" s="193"/>
      <c r="P260" s="193"/>
      <c r="Q260" s="193"/>
      <c r="R260" s="193"/>
      <c r="S260" s="193"/>
      <c r="T260" s="19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9" t="s">
        <v>155</v>
      </c>
      <c r="AU260" s="189" t="s">
        <v>88</v>
      </c>
      <c r="AV260" s="13" t="s">
        <v>86</v>
      </c>
      <c r="AW260" s="13" t="s">
        <v>34</v>
      </c>
      <c r="AX260" s="13" t="s">
        <v>78</v>
      </c>
      <c r="AY260" s="189" t="s">
        <v>143</v>
      </c>
    </row>
    <row r="261" s="14" customFormat="1">
      <c r="A261" s="14"/>
      <c r="B261" s="195"/>
      <c r="C261" s="14"/>
      <c r="D261" s="188" t="s">
        <v>155</v>
      </c>
      <c r="E261" s="196" t="s">
        <v>1</v>
      </c>
      <c r="F261" s="197" t="s">
        <v>217</v>
      </c>
      <c r="G261" s="14"/>
      <c r="H261" s="198">
        <v>43.740000000000002</v>
      </c>
      <c r="I261" s="199"/>
      <c r="J261" s="14"/>
      <c r="K261" s="14"/>
      <c r="L261" s="195"/>
      <c r="M261" s="200"/>
      <c r="N261" s="201"/>
      <c r="O261" s="201"/>
      <c r="P261" s="201"/>
      <c r="Q261" s="201"/>
      <c r="R261" s="201"/>
      <c r="S261" s="201"/>
      <c r="T261" s="20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6" t="s">
        <v>155</v>
      </c>
      <c r="AU261" s="196" t="s">
        <v>88</v>
      </c>
      <c r="AV261" s="14" t="s">
        <v>88</v>
      </c>
      <c r="AW261" s="14" t="s">
        <v>34</v>
      </c>
      <c r="AX261" s="14" t="s">
        <v>78</v>
      </c>
      <c r="AY261" s="196" t="s">
        <v>143</v>
      </c>
    </row>
    <row r="262" s="13" customFormat="1">
      <c r="A262" s="13"/>
      <c r="B262" s="187"/>
      <c r="C262" s="13"/>
      <c r="D262" s="188" t="s">
        <v>155</v>
      </c>
      <c r="E262" s="189" t="s">
        <v>1</v>
      </c>
      <c r="F262" s="190" t="s">
        <v>218</v>
      </c>
      <c r="G262" s="13"/>
      <c r="H262" s="189" t="s">
        <v>1</v>
      </c>
      <c r="I262" s="191"/>
      <c r="J262" s="13"/>
      <c r="K262" s="13"/>
      <c r="L262" s="187"/>
      <c r="M262" s="192"/>
      <c r="N262" s="193"/>
      <c r="O262" s="193"/>
      <c r="P262" s="193"/>
      <c r="Q262" s="193"/>
      <c r="R262" s="193"/>
      <c r="S262" s="193"/>
      <c r="T262" s="19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9" t="s">
        <v>155</v>
      </c>
      <c r="AU262" s="189" t="s">
        <v>88</v>
      </c>
      <c r="AV262" s="13" t="s">
        <v>86</v>
      </c>
      <c r="AW262" s="13" t="s">
        <v>34</v>
      </c>
      <c r="AX262" s="13" t="s">
        <v>78</v>
      </c>
      <c r="AY262" s="189" t="s">
        <v>143</v>
      </c>
    </row>
    <row r="263" s="14" customFormat="1">
      <c r="A263" s="14"/>
      <c r="B263" s="195"/>
      <c r="C263" s="14"/>
      <c r="D263" s="188" t="s">
        <v>155</v>
      </c>
      <c r="E263" s="196" t="s">
        <v>1</v>
      </c>
      <c r="F263" s="197" t="s">
        <v>219</v>
      </c>
      <c r="G263" s="14"/>
      <c r="H263" s="198">
        <v>17.323</v>
      </c>
      <c r="I263" s="199"/>
      <c r="J263" s="14"/>
      <c r="K263" s="14"/>
      <c r="L263" s="195"/>
      <c r="M263" s="200"/>
      <c r="N263" s="201"/>
      <c r="O263" s="201"/>
      <c r="P263" s="201"/>
      <c r="Q263" s="201"/>
      <c r="R263" s="201"/>
      <c r="S263" s="201"/>
      <c r="T263" s="20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6" t="s">
        <v>155</v>
      </c>
      <c r="AU263" s="196" t="s">
        <v>88</v>
      </c>
      <c r="AV263" s="14" t="s">
        <v>88</v>
      </c>
      <c r="AW263" s="14" t="s">
        <v>34</v>
      </c>
      <c r="AX263" s="14" t="s">
        <v>78</v>
      </c>
      <c r="AY263" s="196" t="s">
        <v>143</v>
      </c>
    </row>
    <row r="264" s="14" customFormat="1">
      <c r="A264" s="14"/>
      <c r="B264" s="195"/>
      <c r="C264" s="14"/>
      <c r="D264" s="188" t="s">
        <v>155</v>
      </c>
      <c r="E264" s="196" t="s">
        <v>1</v>
      </c>
      <c r="F264" s="197" t="s">
        <v>294</v>
      </c>
      <c r="G264" s="14"/>
      <c r="H264" s="198">
        <v>11.550000000000001</v>
      </c>
      <c r="I264" s="199"/>
      <c r="J264" s="14"/>
      <c r="K264" s="14"/>
      <c r="L264" s="195"/>
      <c r="M264" s="200"/>
      <c r="N264" s="201"/>
      <c r="O264" s="201"/>
      <c r="P264" s="201"/>
      <c r="Q264" s="201"/>
      <c r="R264" s="201"/>
      <c r="S264" s="201"/>
      <c r="T264" s="20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6" t="s">
        <v>155</v>
      </c>
      <c r="AU264" s="196" t="s">
        <v>88</v>
      </c>
      <c r="AV264" s="14" t="s">
        <v>88</v>
      </c>
      <c r="AW264" s="14" t="s">
        <v>34</v>
      </c>
      <c r="AX264" s="14" t="s">
        <v>78</v>
      </c>
      <c r="AY264" s="196" t="s">
        <v>143</v>
      </c>
    </row>
    <row r="265" s="13" customFormat="1">
      <c r="A265" s="13"/>
      <c r="B265" s="187"/>
      <c r="C265" s="13"/>
      <c r="D265" s="188" t="s">
        <v>155</v>
      </c>
      <c r="E265" s="189" t="s">
        <v>1</v>
      </c>
      <c r="F265" s="190" t="s">
        <v>222</v>
      </c>
      <c r="G265" s="13"/>
      <c r="H265" s="189" t="s">
        <v>1</v>
      </c>
      <c r="I265" s="191"/>
      <c r="J265" s="13"/>
      <c r="K265" s="13"/>
      <c r="L265" s="187"/>
      <c r="M265" s="192"/>
      <c r="N265" s="193"/>
      <c r="O265" s="193"/>
      <c r="P265" s="193"/>
      <c r="Q265" s="193"/>
      <c r="R265" s="193"/>
      <c r="S265" s="193"/>
      <c r="T265" s="19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9" t="s">
        <v>155</v>
      </c>
      <c r="AU265" s="189" t="s">
        <v>88</v>
      </c>
      <c r="AV265" s="13" t="s">
        <v>86</v>
      </c>
      <c r="AW265" s="13" t="s">
        <v>34</v>
      </c>
      <c r="AX265" s="13" t="s">
        <v>78</v>
      </c>
      <c r="AY265" s="189" t="s">
        <v>143</v>
      </c>
    </row>
    <row r="266" s="14" customFormat="1">
      <c r="A266" s="14"/>
      <c r="B266" s="195"/>
      <c r="C266" s="14"/>
      <c r="D266" s="188" t="s">
        <v>155</v>
      </c>
      <c r="E266" s="196" t="s">
        <v>1</v>
      </c>
      <c r="F266" s="197" t="s">
        <v>223</v>
      </c>
      <c r="G266" s="14"/>
      <c r="H266" s="198">
        <v>16.079999999999998</v>
      </c>
      <c r="I266" s="199"/>
      <c r="J266" s="14"/>
      <c r="K266" s="14"/>
      <c r="L266" s="195"/>
      <c r="M266" s="200"/>
      <c r="N266" s="201"/>
      <c r="O266" s="201"/>
      <c r="P266" s="201"/>
      <c r="Q266" s="201"/>
      <c r="R266" s="201"/>
      <c r="S266" s="201"/>
      <c r="T266" s="20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6" t="s">
        <v>155</v>
      </c>
      <c r="AU266" s="196" t="s">
        <v>88</v>
      </c>
      <c r="AV266" s="14" t="s">
        <v>88</v>
      </c>
      <c r="AW266" s="14" t="s">
        <v>34</v>
      </c>
      <c r="AX266" s="14" t="s">
        <v>78</v>
      </c>
      <c r="AY266" s="196" t="s">
        <v>143</v>
      </c>
    </row>
    <row r="267" s="15" customFormat="1">
      <c r="A267" s="15"/>
      <c r="B267" s="203"/>
      <c r="C267" s="15"/>
      <c r="D267" s="188" t="s">
        <v>155</v>
      </c>
      <c r="E267" s="204" t="s">
        <v>1</v>
      </c>
      <c r="F267" s="205" t="s">
        <v>163</v>
      </c>
      <c r="G267" s="15"/>
      <c r="H267" s="206">
        <v>88.692999999999998</v>
      </c>
      <c r="I267" s="207"/>
      <c r="J267" s="15"/>
      <c r="K267" s="15"/>
      <c r="L267" s="203"/>
      <c r="M267" s="208"/>
      <c r="N267" s="209"/>
      <c r="O267" s="209"/>
      <c r="P267" s="209"/>
      <c r="Q267" s="209"/>
      <c r="R267" s="209"/>
      <c r="S267" s="209"/>
      <c r="T267" s="21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04" t="s">
        <v>155</v>
      </c>
      <c r="AU267" s="204" t="s">
        <v>88</v>
      </c>
      <c r="AV267" s="15" t="s">
        <v>149</v>
      </c>
      <c r="AW267" s="15" t="s">
        <v>34</v>
      </c>
      <c r="AX267" s="15" t="s">
        <v>86</v>
      </c>
      <c r="AY267" s="204" t="s">
        <v>143</v>
      </c>
    </row>
    <row r="268" s="2" customFormat="1" ht="37.8" customHeight="1">
      <c r="A268" s="38"/>
      <c r="B268" s="172"/>
      <c r="C268" s="173" t="s">
        <v>295</v>
      </c>
      <c r="D268" s="173" t="s">
        <v>145</v>
      </c>
      <c r="E268" s="174" t="s">
        <v>296</v>
      </c>
      <c r="F268" s="175" t="s">
        <v>297</v>
      </c>
      <c r="G268" s="176" t="s">
        <v>298</v>
      </c>
      <c r="H268" s="177">
        <v>435.48599999999999</v>
      </c>
      <c r="I268" s="178"/>
      <c r="J268" s="179">
        <f>ROUND(I268*H268,2)</f>
        <v>0</v>
      </c>
      <c r="K268" s="180"/>
      <c r="L268" s="39"/>
      <c r="M268" s="181" t="s">
        <v>1</v>
      </c>
      <c r="N268" s="182" t="s">
        <v>43</v>
      </c>
      <c r="O268" s="77"/>
      <c r="P268" s="183">
        <f>O268*H268</f>
        <v>0</v>
      </c>
      <c r="Q268" s="183">
        <v>0.20449000000000001</v>
      </c>
      <c r="R268" s="183">
        <f>Q268*H268</f>
        <v>89.052532139999997</v>
      </c>
      <c r="S268" s="183">
        <v>0</v>
      </c>
      <c r="T268" s="18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5" t="s">
        <v>149</v>
      </c>
      <c r="AT268" s="185" t="s">
        <v>145</v>
      </c>
      <c r="AU268" s="185" t="s">
        <v>88</v>
      </c>
      <c r="AY268" s="19" t="s">
        <v>143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9" t="s">
        <v>86</v>
      </c>
      <c r="BK268" s="186">
        <f>ROUND(I268*H268,2)</f>
        <v>0</v>
      </c>
      <c r="BL268" s="19" t="s">
        <v>149</v>
      </c>
      <c r="BM268" s="185" t="s">
        <v>299</v>
      </c>
    </row>
    <row r="269" s="13" customFormat="1">
      <c r="A269" s="13"/>
      <c r="B269" s="187"/>
      <c r="C269" s="13"/>
      <c r="D269" s="188" t="s">
        <v>155</v>
      </c>
      <c r="E269" s="189" t="s">
        <v>1</v>
      </c>
      <c r="F269" s="190" t="s">
        <v>216</v>
      </c>
      <c r="G269" s="13"/>
      <c r="H269" s="189" t="s">
        <v>1</v>
      </c>
      <c r="I269" s="191"/>
      <c r="J269" s="13"/>
      <c r="K269" s="13"/>
      <c r="L269" s="187"/>
      <c r="M269" s="192"/>
      <c r="N269" s="193"/>
      <c r="O269" s="193"/>
      <c r="P269" s="193"/>
      <c r="Q269" s="193"/>
      <c r="R269" s="193"/>
      <c r="S269" s="193"/>
      <c r="T269" s="19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9" t="s">
        <v>155</v>
      </c>
      <c r="AU269" s="189" t="s">
        <v>88</v>
      </c>
      <c r="AV269" s="13" t="s">
        <v>86</v>
      </c>
      <c r="AW269" s="13" t="s">
        <v>34</v>
      </c>
      <c r="AX269" s="13" t="s">
        <v>78</v>
      </c>
      <c r="AY269" s="189" t="s">
        <v>143</v>
      </c>
    </row>
    <row r="270" s="14" customFormat="1">
      <c r="A270" s="14"/>
      <c r="B270" s="195"/>
      <c r="C270" s="14"/>
      <c r="D270" s="188" t="s">
        <v>155</v>
      </c>
      <c r="E270" s="196" t="s">
        <v>1</v>
      </c>
      <c r="F270" s="197" t="s">
        <v>300</v>
      </c>
      <c r="G270" s="14"/>
      <c r="H270" s="198">
        <v>243</v>
      </c>
      <c r="I270" s="199"/>
      <c r="J270" s="14"/>
      <c r="K270" s="14"/>
      <c r="L270" s="195"/>
      <c r="M270" s="200"/>
      <c r="N270" s="201"/>
      <c r="O270" s="201"/>
      <c r="P270" s="201"/>
      <c r="Q270" s="201"/>
      <c r="R270" s="201"/>
      <c r="S270" s="201"/>
      <c r="T270" s="20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6" t="s">
        <v>155</v>
      </c>
      <c r="AU270" s="196" t="s">
        <v>88</v>
      </c>
      <c r="AV270" s="14" t="s">
        <v>88</v>
      </c>
      <c r="AW270" s="14" t="s">
        <v>34</v>
      </c>
      <c r="AX270" s="14" t="s">
        <v>78</v>
      </c>
      <c r="AY270" s="196" t="s">
        <v>143</v>
      </c>
    </row>
    <row r="271" s="13" customFormat="1">
      <c r="A271" s="13"/>
      <c r="B271" s="187"/>
      <c r="C271" s="13"/>
      <c r="D271" s="188" t="s">
        <v>155</v>
      </c>
      <c r="E271" s="189" t="s">
        <v>1</v>
      </c>
      <c r="F271" s="190" t="s">
        <v>218</v>
      </c>
      <c r="G271" s="13"/>
      <c r="H271" s="189" t="s">
        <v>1</v>
      </c>
      <c r="I271" s="191"/>
      <c r="J271" s="13"/>
      <c r="K271" s="13"/>
      <c r="L271" s="187"/>
      <c r="M271" s="192"/>
      <c r="N271" s="193"/>
      <c r="O271" s="193"/>
      <c r="P271" s="193"/>
      <c r="Q271" s="193"/>
      <c r="R271" s="193"/>
      <c r="S271" s="193"/>
      <c r="T271" s="19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9" t="s">
        <v>155</v>
      </c>
      <c r="AU271" s="189" t="s">
        <v>88</v>
      </c>
      <c r="AV271" s="13" t="s">
        <v>86</v>
      </c>
      <c r="AW271" s="13" t="s">
        <v>34</v>
      </c>
      <c r="AX271" s="13" t="s">
        <v>78</v>
      </c>
      <c r="AY271" s="189" t="s">
        <v>143</v>
      </c>
    </row>
    <row r="272" s="14" customFormat="1">
      <c r="A272" s="14"/>
      <c r="B272" s="195"/>
      <c r="C272" s="14"/>
      <c r="D272" s="188" t="s">
        <v>155</v>
      </c>
      <c r="E272" s="196" t="s">
        <v>1</v>
      </c>
      <c r="F272" s="197" t="s">
        <v>301</v>
      </c>
      <c r="G272" s="14"/>
      <c r="H272" s="198">
        <v>115.486</v>
      </c>
      <c r="I272" s="199"/>
      <c r="J272" s="14"/>
      <c r="K272" s="14"/>
      <c r="L272" s="195"/>
      <c r="M272" s="200"/>
      <c r="N272" s="201"/>
      <c r="O272" s="201"/>
      <c r="P272" s="201"/>
      <c r="Q272" s="201"/>
      <c r="R272" s="201"/>
      <c r="S272" s="201"/>
      <c r="T272" s="20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6" t="s">
        <v>155</v>
      </c>
      <c r="AU272" s="196" t="s">
        <v>88</v>
      </c>
      <c r="AV272" s="14" t="s">
        <v>88</v>
      </c>
      <c r="AW272" s="14" t="s">
        <v>34</v>
      </c>
      <c r="AX272" s="14" t="s">
        <v>78</v>
      </c>
      <c r="AY272" s="196" t="s">
        <v>143</v>
      </c>
    </row>
    <row r="273" s="14" customFormat="1">
      <c r="A273" s="14"/>
      <c r="B273" s="195"/>
      <c r="C273" s="14"/>
      <c r="D273" s="188" t="s">
        <v>155</v>
      </c>
      <c r="E273" s="196" t="s">
        <v>1</v>
      </c>
      <c r="F273" s="197" t="s">
        <v>302</v>
      </c>
      <c r="G273" s="14"/>
      <c r="H273" s="198">
        <v>77</v>
      </c>
      <c r="I273" s="199"/>
      <c r="J273" s="14"/>
      <c r="K273" s="14"/>
      <c r="L273" s="195"/>
      <c r="M273" s="200"/>
      <c r="N273" s="201"/>
      <c r="O273" s="201"/>
      <c r="P273" s="201"/>
      <c r="Q273" s="201"/>
      <c r="R273" s="201"/>
      <c r="S273" s="201"/>
      <c r="T273" s="20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6" t="s">
        <v>155</v>
      </c>
      <c r="AU273" s="196" t="s">
        <v>88</v>
      </c>
      <c r="AV273" s="14" t="s">
        <v>88</v>
      </c>
      <c r="AW273" s="14" t="s">
        <v>34</v>
      </c>
      <c r="AX273" s="14" t="s">
        <v>78</v>
      </c>
      <c r="AY273" s="196" t="s">
        <v>143</v>
      </c>
    </row>
    <row r="274" s="15" customFormat="1">
      <c r="A274" s="15"/>
      <c r="B274" s="203"/>
      <c r="C274" s="15"/>
      <c r="D274" s="188" t="s">
        <v>155</v>
      </c>
      <c r="E274" s="204" t="s">
        <v>1</v>
      </c>
      <c r="F274" s="205" t="s">
        <v>163</v>
      </c>
      <c r="G274" s="15"/>
      <c r="H274" s="206">
        <v>435.48599999999999</v>
      </c>
      <c r="I274" s="207"/>
      <c r="J274" s="15"/>
      <c r="K274" s="15"/>
      <c r="L274" s="203"/>
      <c r="M274" s="208"/>
      <c r="N274" s="209"/>
      <c r="O274" s="209"/>
      <c r="P274" s="209"/>
      <c r="Q274" s="209"/>
      <c r="R274" s="209"/>
      <c r="S274" s="209"/>
      <c r="T274" s="21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04" t="s">
        <v>155</v>
      </c>
      <c r="AU274" s="204" t="s">
        <v>88</v>
      </c>
      <c r="AV274" s="15" t="s">
        <v>149</v>
      </c>
      <c r="AW274" s="15" t="s">
        <v>34</v>
      </c>
      <c r="AX274" s="15" t="s">
        <v>86</v>
      </c>
      <c r="AY274" s="204" t="s">
        <v>143</v>
      </c>
    </row>
    <row r="275" s="2" customFormat="1" ht="24.15" customHeight="1">
      <c r="A275" s="38"/>
      <c r="B275" s="172"/>
      <c r="C275" s="173" t="s">
        <v>303</v>
      </c>
      <c r="D275" s="173" t="s">
        <v>145</v>
      </c>
      <c r="E275" s="174" t="s">
        <v>304</v>
      </c>
      <c r="F275" s="175" t="s">
        <v>305</v>
      </c>
      <c r="G275" s="176" t="s">
        <v>182</v>
      </c>
      <c r="H275" s="177">
        <v>0.52500000000000002</v>
      </c>
      <c r="I275" s="178"/>
      <c r="J275" s="179">
        <f>ROUND(I275*H275,2)</f>
        <v>0</v>
      </c>
      <c r="K275" s="180"/>
      <c r="L275" s="39"/>
      <c r="M275" s="181" t="s">
        <v>1</v>
      </c>
      <c r="N275" s="182" t="s">
        <v>43</v>
      </c>
      <c r="O275" s="77"/>
      <c r="P275" s="183">
        <f>O275*H275</f>
        <v>0</v>
      </c>
      <c r="Q275" s="183">
        <v>2.1600000000000001</v>
      </c>
      <c r="R275" s="183">
        <f>Q275*H275</f>
        <v>1.1340000000000001</v>
      </c>
      <c r="S275" s="183">
        <v>0</v>
      </c>
      <c r="T275" s="18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85" t="s">
        <v>149</v>
      </c>
      <c r="AT275" s="185" t="s">
        <v>145</v>
      </c>
      <c r="AU275" s="185" t="s">
        <v>88</v>
      </c>
      <c r="AY275" s="19" t="s">
        <v>143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9" t="s">
        <v>86</v>
      </c>
      <c r="BK275" s="186">
        <f>ROUND(I275*H275,2)</f>
        <v>0</v>
      </c>
      <c r="BL275" s="19" t="s">
        <v>149</v>
      </c>
      <c r="BM275" s="185" t="s">
        <v>306</v>
      </c>
    </row>
    <row r="276" s="13" customFormat="1">
      <c r="A276" s="13"/>
      <c r="B276" s="187"/>
      <c r="C276" s="13"/>
      <c r="D276" s="188" t="s">
        <v>155</v>
      </c>
      <c r="E276" s="189" t="s">
        <v>1</v>
      </c>
      <c r="F276" s="190" t="s">
        <v>307</v>
      </c>
      <c r="G276" s="13"/>
      <c r="H276" s="189" t="s">
        <v>1</v>
      </c>
      <c r="I276" s="191"/>
      <c r="J276" s="13"/>
      <c r="K276" s="13"/>
      <c r="L276" s="187"/>
      <c r="M276" s="192"/>
      <c r="N276" s="193"/>
      <c r="O276" s="193"/>
      <c r="P276" s="193"/>
      <c r="Q276" s="193"/>
      <c r="R276" s="193"/>
      <c r="S276" s="193"/>
      <c r="T276" s="19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9" t="s">
        <v>155</v>
      </c>
      <c r="AU276" s="189" t="s">
        <v>88</v>
      </c>
      <c r="AV276" s="13" t="s">
        <v>86</v>
      </c>
      <c r="AW276" s="13" t="s">
        <v>34</v>
      </c>
      <c r="AX276" s="13" t="s">
        <v>78</v>
      </c>
      <c r="AY276" s="189" t="s">
        <v>143</v>
      </c>
    </row>
    <row r="277" s="14" customFormat="1">
      <c r="A277" s="14"/>
      <c r="B277" s="195"/>
      <c r="C277" s="14"/>
      <c r="D277" s="188" t="s">
        <v>155</v>
      </c>
      <c r="E277" s="196" t="s">
        <v>1</v>
      </c>
      <c r="F277" s="197" t="s">
        <v>308</v>
      </c>
      <c r="G277" s="14"/>
      <c r="H277" s="198">
        <v>0.52500000000000002</v>
      </c>
      <c r="I277" s="199"/>
      <c r="J277" s="14"/>
      <c r="K277" s="14"/>
      <c r="L277" s="195"/>
      <c r="M277" s="200"/>
      <c r="N277" s="201"/>
      <c r="O277" s="201"/>
      <c r="P277" s="201"/>
      <c r="Q277" s="201"/>
      <c r="R277" s="201"/>
      <c r="S277" s="201"/>
      <c r="T277" s="20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6" t="s">
        <v>155</v>
      </c>
      <c r="AU277" s="196" t="s">
        <v>88</v>
      </c>
      <c r="AV277" s="14" t="s">
        <v>88</v>
      </c>
      <c r="AW277" s="14" t="s">
        <v>34</v>
      </c>
      <c r="AX277" s="14" t="s">
        <v>78</v>
      </c>
      <c r="AY277" s="196" t="s">
        <v>143</v>
      </c>
    </row>
    <row r="278" s="15" customFormat="1">
      <c r="A278" s="15"/>
      <c r="B278" s="203"/>
      <c r="C278" s="15"/>
      <c r="D278" s="188" t="s">
        <v>155</v>
      </c>
      <c r="E278" s="204" t="s">
        <v>1</v>
      </c>
      <c r="F278" s="205" t="s">
        <v>163</v>
      </c>
      <c r="G278" s="15"/>
      <c r="H278" s="206">
        <v>0.52500000000000002</v>
      </c>
      <c r="I278" s="207"/>
      <c r="J278" s="15"/>
      <c r="K278" s="15"/>
      <c r="L278" s="203"/>
      <c r="M278" s="208"/>
      <c r="N278" s="209"/>
      <c r="O278" s="209"/>
      <c r="P278" s="209"/>
      <c r="Q278" s="209"/>
      <c r="R278" s="209"/>
      <c r="S278" s="209"/>
      <c r="T278" s="21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04" t="s">
        <v>155</v>
      </c>
      <c r="AU278" s="204" t="s">
        <v>88</v>
      </c>
      <c r="AV278" s="15" t="s">
        <v>149</v>
      </c>
      <c r="AW278" s="15" t="s">
        <v>34</v>
      </c>
      <c r="AX278" s="15" t="s">
        <v>86</v>
      </c>
      <c r="AY278" s="204" t="s">
        <v>143</v>
      </c>
    </row>
    <row r="279" s="2" customFormat="1" ht="24.15" customHeight="1">
      <c r="A279" s="38"/>
      <c r="B279" s="172"/>
      <c r="C279" s="173" t="s">
        <v>309</v>
      </c>
      <c r="D279" s="173" t="s">
        <v>145</v>
      </c>
      <c r="E279" s="174" t="s">
        <v>310</v>
      </c>
      <c r="F279" s="175" t="s">
        <v>311</v>
      </c>
      <c r="G279" s="176" t="s">
        <v>182</v>
      </c>
      <c r="H279" s="177">
        <v>2.0990000000000002</v>
      </c>
      <c r="I279" s="178"/>
      <c r="J279" s="179">
        <f>ROUND(I279*H279,2)</f>
        <v>0</v>
      </c>
      <c r="K279" s="180"/>
      <c r="L279" s="39"/>
      <c r="M279" s="181" t="s">
        <v>1</v>
      </c>
      <c r="N279" s="182" t="s">
        <v>43</v>
      </c>
      <c r="O279" s="77"/>
      <c r="P279" s="183">
        <f>O279*H279</f>
        <v>0</v>
      </c>
      <c r="Q279" s="183">
        <v>1.98</v>
      </c>
      <c r="R279" s="183">
        <f>Q279*H279</f>
        <v>4.1560200000000007</v>
      </c>
      <c r="S279" s="183">
        <v>0</v>
      </c>
      <c r="T279" s="18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5" t="s">
        <v>149</v>
      </c>
      <c r="AT279" s="185" t="s">
        <v>145</v>
      </c>
      <c r="AU279" s="185" t="s">
        <v>88</v>
      </c>
      <c r="AY279" s="19" t="s">
        <v>143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9" t="s">
        <v>86</v>
      </c>
      <c r="BK279" s="186">
        <f>ROUND(I279*H279,2)</f>
        <v>0</v>
      </c>
      <c r="BL279" s="19" t="s">
        <v>149</v>
      </c>
      <c r="BM279" s="185" t="s">
        <v>312</v>
      </c>
    </row>
    <row r="280" s="13" customFormat="1">
      <c r="A280" s="13"/>
      <c r="B280" s="187"/>
      <c r="C280" s="13"/>
      <c r="D280" s="188" t="s">
        <v>155</v>
      </c>
      <c r="E280" s="189" t="s">
        <v>1</v>
      </c>
      <c r="F280" s="190" t="s">
        <v>313</v>
      </c>
      <c r="G280" s="13"/>
      <c r="H280" s="189" t="s">
        <v>1</v>
      </c>
      <c r="I280" s="191"/>
      <c r="J280" s="13"/>
      <c r="K280" s="13"/>
      <c r="L280" s="187"/>
      <c r="M280" s="192"/>
      <c r="N280" s="193"/>
      <c r="O280" s="193"/>
      <c r="P280" s="193"/>
      <c r="Q280" s="193"/>
      <c r="R280" s="193"/>
      <c r="S280" s="193"/>
      <c r="T280" s="19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9" t="s">
        <v>155</v>
      </c>
      <c r="AU280" s="189" t="s">
        <v>88</v>
      </c>
      <c r="AV280" s="13" t="s">
        <v>86</v>
      </c>
      <c r="AW280" s="13" t="s">
        <v>34</v>
      </c>
      <c r="AX280" s="13" t="s">
        <v>78</v>
      </c>
      <c r="AY280" s="189" t="s">
        <v>143</v>
      </c>
    </row>
    <row r="281" s="13" customFormat="1">
      <c r="A281" s="13"/>
      <c r="B281" s="187"/>
      <c r="C281" s="13"/>
      <c r="D281" s="188" t="s">
        <v>155</v>
      </c>
      <c r="E281" s="189" t="s">
        <v>1</v>
      </c>
      <c r="F281" s="190" t="s">
        <v>314</v>
      </c>
      <c r="G281" s="13"/>
      <c r="H281" s="189" t="s">
        <v>1</v>
      </c>
      <c r="I281" s="191"/>
      <c r="J281" s="13"/>
      <c r="K281" s="13"/>
      <c r="L281" s="187"/>
      <c r="M281" s="192"/>
      <c r="N281" s="193"/>
      <c r="O281" s="193"/>
      <c r="P281" s="193"/>
      <c r="Q281" s="193"/>
      <c r="R281" s="193"/>
      <c r="S281" s="193"/>
      <c r="T281" s="19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9" t="s">
        <v>155</v>
      </c>
      <c r="AU281" s="189" t="s">
        <v>88</v>
      </c>
      <c r="AV281" s="13" t="s">
        <v>86</v>
      </c>
      <c r="AW281" s="13" t="s">
        <v>34</v>
      </c>
      <c r="AX281" s="13" t="s">
        <v>78</v>
      </c>
      <c r="AY281" s="189" t="s">
        <v>143</v>
      </c>
    </row>
    <row r="282" s="14" customFormat="1">
      <c r="A282" s="14"/>
      <c r="B282" s="195"/>
      <c r="C282" s="14"/>
      <c r="D282" s="188" t="s">
        <v>155</v>
      </c>
      <c r="E282" s="196" t="s">
        <v>1</v>
      </c>
      <c r="F282" s="197" t="s">
        <v>315</v>
      </c>
      <c r="G282" s="14"/>
      <c r="H282" s="198">
        <v>2</v>
      </c>
      <c r="I282" s="199"/>
      <c r="J282" s="14"/>
      <c r="K282" s="14"/>
      <c r="L282" s="195"/>
      <c r="M282" s="200"/>
      <c r="N282" s="201"/>
      <c r="O282" s="201"/>
      <c r="P282" s="201"/>
      <c r="Q282" s="201"/>
      <c r="R282" s="201"/>
      <c r="S282" s="201"/>
      <c r="T282" s="20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96" t="s">
        <v>155</v>
      </c>
      <c r="AU282" s="196" t="s">
        <v>88</v>
      </c>
      <c r="AV282" s="14" t="s">
        <v>88</v>
      </c>
      <c r="AW282" s="14" t="s">
        <v>34</v>
      </c>
      <c r="AX282" s="14" t="s">
        <v>78</v>
      </c>
      <c r="AY282" s="196" t="s">
        <v>143</v>
      </c>
    </row>
    <row r="283" s="14" customFormat="1">
      <c r="A283" s="14"/>
      <c r="B283" s="195"/>
      <c r="C283" s="14"/>
      <c r="D283" s="188" t="s">
        <v>155</v>
      </c>
      <c r="E283" s="196" t="s">
        <v>1</v>
      </c>
      <c r="F283" s="197" t="s">
        <v>316</v>
      </c>
      <c r="G283" s="14"/>
      <c r="H283" s="198">
        <v>0.099000000000000005</v>
      </c>
      <c r="I283" s="199"/>
      <c r="J283" s="14"/>
      <c r="K283" s="14"/>
      <c r="L283" s="195"/>
      <c r="M283" s="200"/>
      <c r="N283" s="201"/>
      <c r="O283" s="201"/>
      <c r="P283" s="201"/>
      <c r="Q283" s="201"/>
      <c r="R283" s="201"/>
      <c r="S283" s="201"/>
      <c r="T283" s="20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6" t="s">
        <v>155</v>
      </c>
      <c r="AU283" s="196" t="s">
        <v>88</v>
      </c>
      <c r="AV283" s="14" t="s">
        <v>88</v>
      </c>
      <c r="AW283" s="14" t="s">
        <v>34</v>
      </c>
      <c r="AX283" s="14" t="s">
        <v>78</v>
      </c>
      <c r="AY283" s="196" t="s">
        <v>143</v>
      </c>
    </row>
    <row r="284" s="15" customFormat="1">
      <c r="A284" s="15"/>
      <c r="B284" s="203"/>
      <c r="C284" s="15"/>
      <c r="D284" s="188" t="s">
        <v>155</v>
      </c>
      <c r="E284" s="204" t="s">
        <v>1</v>
      </c>
      <c r="F284" s="205" t="s">
        <v>163</v>
      </c>
      <c r="G284" s="15"/>
      <c r="H284" s="206">
        <v>2.0990000000000002</v>
      </c>
      <c r="I284" s="207"/>
      <c r="J284" s="15"/>
      <c r="K284" s="15"/>
      <c r="L284" s="203"/>
      <c r="M284" s="208"/>
      <c r="N284" s="209"/>
      <c r="O284" s="209"/>
      <c r="P284" s="209"/>
      <c r="Q284" s="209"/>
      <c r="R284" s="209"/>
      <c r="S284" s="209"/>
      <c r="T284" s="21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04" t="s">
        <v>155</v>
      </c>
      <c r="AU284" s="204" t="s">
        <v>88</v>
      </c>
      <c r="AV284" s="15" t="s">
        <v>149</v>
      </c>
      <c r="AW284" s="15" t="s">
        <v>34</v>
      </c>
      <c r="AX284" s="15" t="s">
        <v>86</v>
      </c>
      <c r="AY284" s="204" t="s">
        <v>143</v>
      </c>
    </row>
    <row r="285" s="2" customFormat="1" ht="16.5" customHeight="1">
      <c r="A285" s="38"/>
      <c r="B285" s="172"/>
      <c r="C285" s="173" t="s">
        <v>7</v>
      </c>
      <c r="D285" s="173" t="s">
        <v>145</v>
      </c>
      <c r="E285" s="174" t="s">
        <v>317</v>
      </c>
      <c r="F285" s="175" t="s">
        <v>318</v>
      </c>
      <c r="G285" s="176" t="s">
        <v>182</v>
      </c>
      <c r="H285" s="177">
        <v>2.7610000000000001</v>
      </c>
      <c r="I285" s="178"/>
      <c r="J285" s="179">
        <f>ROUND(I285*H285,2)</f>
        <v>0</v>
      </c>
      <c r="K285" s="180"/>
      <c r="L285" s="39"/>
      <c r="M285" s="181" t="s">
        <v>1</v>
      </c>
      <c r="N285" s="182" t="s">
        <v>43</v>
      </c>
      <c r="O285" s="77"/>
      <c r="P285" s="183">
        <f>O285*H285</f>
        <v>0</v>
      </c>
      <c r="Q285" s="183">
        <v>2.2563399999999998</v>
      </c>
      <c r="R285" s="183">
        <f>Q285*H285</f>
        <v>6.2297547399999997</v>
      </c>
      <c r="S285" s="183">
        <v>0</v>
      </c>
      <c r="T285" s="18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5" t="s">
        <v>149</v>
      </c>
      <c r="AT285" s="185" t="s">
        <v>145</v>
      </c>
      <c r="AU285" s="185" t="s">
        <v>88</v>
      </c>
      <c r="AY285" s="19" t="s">
        <v>143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9" t="s">
        <v>86</v>
      </c>
      <c r="BK285" s="186">
        <f>ROUND(I285*H285,2)</f>
        <v>0</v>
      </c>
      <c r="BL285" s="19" t="s">
        <v>149</v>
      </c>
      <c r="BM285" s="185" t="s">
        <v>319</v>
      </c>
    </row>
    <row r="286" s="13" customFormat="1">
      <c r="A286" s="13"/>
      <c r="B286" s="187"/>
      <c r="C286" s="13"/>
      <c r="D286" s="188" t="s">
        <v>155</v>
      </c>
      <c r="E286" s="189" t="s">
        <v>1</v>
      </c>
      <c r="F286" s="190" t="s">
        <v>320</v>
      </c>
      <c r="G286" s="13"/>
      <c r="H286" s="189" t="s">
        <v>1</v>
      </c>
      <c r="I286" s="191"/>
      <c r="J286" s="13"/>
      <c r="K286" s="13"/>
      <c r="L286" s="187"/>
      <c r="M286" s="192"/>
      <c r="N286" s="193"/>
      <c r="O286" s="193"/>
      <c r="P286" s="193"/>
      <c r="Q286" s="193"/>
      <c r="R286" s="193"/>
      <c r="S286" s="193"/>
      <c r="T286" s="19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9" t="s">
        <v>155</v>
      </c>
      <c r="AU286" s="189" t="s">
        <v>88</v>
      </c>
      <c r="AV286" s="13" t="s">
        <v>86</v>
      </c>
      <c r="AW286" s="13" t="s">
        <v>34</v>
      </c>
      <c r="AX286" s="13" t="s">
        <v>78</v>
      </c>
      <c r="AY286" s="189" t="s">
        <v>143</v>
      </c>
    </row>
    <row r="287" s="13" customFormat="1">
      <c r="A287" s="13"/>
      <c r="B287" s="187"/>
      <c r="C287" s="13"/>
      <c r="D287" s="188" t="s">
        <v>155</v>
      </c>
      <c r="E287" s="189" t="s">
        <v>1</v>
      </c>
      <c r="F287" s="190" t="s">
        <v>321</v>
      </c>
      <c r="G287" s="13"/>
      <c r="H287" s="189" t="s">
        <v>1</v>
      </c>
      <c r="I287" s="191"/>
      <c r="J287" s="13"/>
      <c r="K287" s="13"/>
      <c r="L287" s="187"/>
      <c r="M287" s="192"/>
      <c r="N287" s="193"/>
      <c r="O287" s="193"/>
      <c r="P287" s="193"/>
      <c r="Q287" s="193"/>
      <c r="R287" s="193"/>
      <c r="S287" s="193"/>
      <c r="T287" s="19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9" t="s">
        <v>155</v>
      </c>
      <c r="AU287" s="189" t="s">
        <v>88</v>
      </c>
      <c r="AV287" s="13" t="s">
        <v>86</v>
      </c>
      <c r="AW287" s="13" t="s">
        <v>34</v>
      </c>
      <c r="AX287" s="13" t="s">
        <v>78</v>
      </c>
      <c r="AY287" s="189" t="s">
        <v>143</v>
      </c>
    </row>
    <row r="288" s="14" customFormat="1">
      <c r="A288" s="14"/>
      <c r="B288" s="195"/>
      <c r="C288" s="14"/>
      <c r="D288" s="188" t="s">
        <v>155</v>
      </c>
      <c r="E288" s="196" t="s">
        <v>1</v>
      </c>
      <c r="F288" s="197" t="s">
        <v>322</v>
      </c>
      <c r="G288" s="14"/>
      <c r="H288" s="198">
        <v>2.6859999999999999</v>
      </c>
      <c r="I288" s="199"/>
      <c r="J288" s="14"/>
      <c r="K288" s="14"/>
      <c r="L288" s="195"/>
      <c r="M288" s="200"/>
      <c r="N288" s="201"/>
      <c r="O288" s="201"/>
      <c r="P288" s="201"/>
      <c r="Q288" s="201"/>
      <c r="R288" s="201"/>
      <c r="S288" s="201"/>
      <c r="T288" s="20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6" t="s">
        <v>155</v>
      </c>
      <c r="AU288" s="196" t="s">
        <v>88</v>
      </c>
      <c r="AV288" s="14" t="s">
        <v>88</v>
      </c>
      <c r="AW288" s="14" t="s">
        <v>34</v>
      </c>
      <c r="AX288" s="14" t="s">
        <v>78</v>
      </c>
      <c r="AY288" s="196" t="s">
        <v>143</v>
      </c>
    </row>
    <row r="289" s="13" customFormat="1">
      <c r="A289" s="13"/>
      <c r="B289" s="187"/>
      <c r="C289" s="13"/>
      <c r="D289" s="188" t="s">
        <v>155</v>
      </c>
      <c r="E289" s="189" t="s">
        <v>1</v>
      </c>
      <c r="F289" s="190" t="s">
        <v>323</v>
      </c>
      <c r="G289" s="13"/>
      <c r="H289" s="189" t="s">
        <v>1</v>
      </c>
      <c r="I289" s="191"/>
      <c r="J289" s="13"/>
      <c r="K289" s="13"/>
      <c r="L289" s="187"/>
      <c r="M289" s="192"/>
      <c r="N289" s="193"/>
      <c r="O289" s="193"/>
      <c r="P289" s="193"/>
      <c r="Q289" s="193"/>
      <c r="R289" s="193"/>
      <c r="S289" s="193"/>
      <c r="T289" s="19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9" t="s">
        <v>155</v>
      </c>
      <c r="AU289" s="189" t="s">
        <v>88</v>
      </c>
      <c r="AV289" s="13" t="s">
        <v>86</v>
      </c>
      <c r="AW289" s="13" t="s">
        <v>34</v>
      </c>
      <c r="AX289" s="13" t="s">
        <v>78</v>
      </c>
      <c r="AY289" s="189" t="s">
        <v>143</v>
      </c>
    </row>
    <row r="290" s="14" customFormat="1">
      <c r="A290" s="14"/>
      <c r="B290" s="195"/>
      <c r="C290" s="14"/>
      <c r="D290" s="188" t="s">
        <v>155</v>
      </c>
      <c r="E290" s="196" t="s">
        <v>1</v>
      </c>
      <c r="F290" s="197" t="s">
        <v>324</v>
      </c>
      <c r="G290" s="14"/>
      <c r="H290" s="198">
        <v>0.074999999999999997</v>
      </c>
      <c r="I290" s="199"/>
      <c r="J290" s="14"/>
      <c r="K290" s="14"/>
      <c r="L290" s="195"/>
      <c r="M290" s="200"/>
      <c r="N290" s="201"/>
      <c r="O290" s="201"/>
      <c r="P290" s="201"/>
      <c r="Q290" s="201"/>
      <c r="R290" s="201"/>
      <c r="S290" s="201"/>
      <c r="T290" s="20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6" t="s">
        <v>155</v>
      </c>
      <c r="AU290" s="196" t="s">
        <v>88</v>
      </c>
      <c r="AV290" s="14" t="s">
        <v>88</v>
      </c>
      <c r="AW290" s="14" t="s">
        <v>34</v>
      </c>
      <c r="AX290" s="14" t="s">
        <v>78</v>
      </c>
      <c r="AY290" s="196" t="s">
        <v>143</v>
      </c>
    </row>
    <row r="291" s="15" customFormat="1">
      <c r="A291" s="15"/>
      <c r="B291" s="203"/>
      <c r="C291" s="15"/>
      <c r="D291" s="188" t="s">
        <v>155</v>
      </c>
      <c r="E291" s="204" t="s">
        <v>1</v>
      </c>
      <c r="F291" s="205" t="s">
        <v>163</v>
      </c>
      <c r="G291" s="15"/>
      <c r="H291" s="206">
        <v>2.7610000000000001</v>
      </c>
      <c r="I291" s="207"/>
      <c r="J291" s="15"/>
      <c r="K291" s="15"/>
      <c r="L291" s="203"/>
      <c r="M291" s="208"/>
      <c r="N291" s="209"/>
      <c r="O291" s="209"/>
      <c r="P291" s="209"/>
      <c r="Q291" s="209"/>
      <c r="R291" s="209"/>
      <c r="S291" s="209"/>
      <c r="T291" s="21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04" t="s">
        <v>155</v>
      </c>
      <c r="AU291" s="204" t="s">
        <v>88</v>
      </c>
      <c r="AV291" s="15" t="s">
        <v>149</v>
      </c>
      <c r="AW291" s="15" t="s">
        <v>34</v>
      </c>
      <c r="AX291" s="15" t="s">
        <v>86</v>
      </c>
      <c r="AY291" s="204" t="s">
        <v>143</v>
      </c>
    </row>
    <row r="292" s="2" customFormat="1" ht="16.5" customHeight="1">
      <c r="A292" s="38"/>
      <c r="B292" s="172"/>
      <c r="C292" s="173" t="s">
        <v>325</v>
      </c>
      <c r="D292" s="173" t="s">
        <v>145</v>
      </c>
      <c r="E292" s="174" t="s">
        <v>326</v>
      </c>
      <c r="F292" s="175" t="s">
        <v>327</v>
      </c>
      <c r="G292" s="176" t="s">
        <v>153</v>
      </c>
      <c r="H292" s="177">
        <v>14.752000000000001</v>
      </c>
      <c r="I292" s="178"/>
      <c r="J292" s="179">
        <f>ROUND(I292*H292,2)</f>
        <v>0</v>
      </c>
      <c r="K292" s="180"/>
      <c r="L292" s="39"/>
      <c r="M292" s="181" t="s">
        <v>1</v>
      </c>
      <c r="N292" s="182" t="s">
        <v>43</v>
      </c>
      <c r="O292" s="77"/>
      <c r="P292" s="183">
        <f>O292*H292</f>
        <v>0</v>
      </c>
      <c r="Q292" s="183">
        <v>0.0026900000000000001</v>
      </c>
      <c r="R292" s="183">
        <f>Q292*H292</f>
        <v>0.039682880000000004</v>
      </c>
      <c r="S292" s="183">
        <v>0</v>
      </c>
      <c r="T292" s="18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5" t="s">
        <v>149</v>
      </c>
      <c r="AT292" s="185" t="s">
        <v>145</v>
      </c>
      <c r="AU292" s="185" t="s">
        <v>88</v>
      </c>
      <c r="AY292" s="19" t="s">
        <v>143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9" t="s">
        <v>86</v>
      </c>
      <c r="BK292" s="186">
        <f>ROUND(I292*H292,2)</f>
        <v>0</v>
      </c>
      <c r="BL292" s="19" t="s">
        <v>149</v>
      </c>
      <c r="BM292" s="185" t="s">
        <v>328</v>
      </c>
    </row>
    <row r="293" s="14" customFormat="1">
      <c r="A293" s="14"/>
      <c r="B293" s="195"/>
      <c r="C293" s="14"/>
      <c r="D293" s="188" t="s">
        <v>155</v>
      </c>
      <c r="E293" s="196" t="s">
        <v>1</v>
      </c>
      <c r="F293" s="197" t="s">
        <v>329</v>
      </c>
      <c r="G293" s="14"/>
      <c r="H293" s="198">
        <v>10.85</v>
      </c>
      <c r="I293" s="199"/>
      <c r="J293" s="14"/>
      <c r="K293" s="14"/>
      <c r="L293" s="195"/>
      <c r="M293" s="200"/>
      <c r="N293" s="201"/>
      <c r="O293" s="201"/>
      <c r="P293" s="201"/>
      <c r="Q293" s="201"/>
      <c r="R293" s="201"/>
      <c r="S293" s="201"/>
      <c r="T293" s="20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6" t="s">
        <v>155</v>
      </c>
      <c r="AU293" s="196" t="s">
        <v>88</v>
      </c>
      <c r="AV293" s="14" t="s">
        <v>88</v>
      </c>
      <c r="AW293" s="14" t="s">
        <v>34</v>
      </c>
      <c r="AX293" s="14" t="s">
        <v>78</v>
      </c>
      <c r="AY293" s="196" t="s">
        <v>143</v>
      </c>
    </row>
    <row r="294" s="14" customFormat="1">
      <c r="A294" s="14"/>
      <c r="B294" s="195"/>
      <c r="C294" s="14"/>
      <c r="D294" s="188" t="s">
        <v>155</v>
      </c>
      <c r="E294" s="196" t="s">
        <v>1</v>
      </c>
      <c r="F294" s="197" t="s">
        <v>330</v>
      </c>
      <c r="G294" s="14"/>
      <c r="H294" s="198">
        <v>3.2400000000000002</v>
      </c>
      <c r="I294" s="199"/>
      <c r="J294" s="14"/>
      <c r="K294" s="14"/>
      <c r="L294" s="195"/>
      <c r="M294" s="200"/>
      <c r="N294" s="201"/>
      <c r="O294" s="201"/>
      <c r="P294" s="201"/>
      <c r="Q294" s="201"/>
      <c r="R294" s="201"/>
      <c r="S294" s="201"/>
      <c r="T294" s="20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6" t="s">
        <v>155</v>
      </c>
      <c r="AU294" s="196" t="s">
        <v>88</v>
      </c>
      <c r="AV294" s="14" t="s">
        <v>88</v>
      </c>
      <c r="AW294" s="14" t="s">
        <v>34</v>
      </c>
      <c r="AX294" s="14" t="s">
        <v>78</v>
      </c>
      <c r="AY294" s="196" t="s">
        <v>143</v>
      </c>
    </row>
    <row r="295" s="14" customFormat="1">
      <c r="A295" s="14"/>
      <c r="B295" s="195"/>
      <c r="C295" s="14"/>
      <c r="D295" s="188" t="s">
        <v>155</v>
      </c>
      <c r="E295" s="196" t="s">
        <v>1</v>
      </c>
      <c r="F295" s="197" t="s">
        <v>331</v>
      </c>
      <c r="G295" s="14"/>
      <c r="H295" s="198">
        <v>0.66200000000000003</v>
      </c>
      <c r="I295" s="199"/>
      <c r="J295" s="14"/>
      <c r="K295" s="14"/>
      <c r="L295" s="195"/>
      <c r="M295" s="200"/>
      <c r="N295" s="201"/>
      <c r="O295" s="201"/>
      <c r="P295" s="201"/>
      <c r="Q295" s="201"/>
      <c r="R295" s="201"/>
      <c r="S295" s="201"/>
      <c r="T295" s="20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6" t="s">
        <v>155</v>
      </c>
      <c r="AU295" s="196" t="s">
        <v>88</v>
      </c>
      <c r="AV295" s="14" t="s">
        <v>88</v>
      </c>
      <c r="AW295" s="14" t="s">
        <v>34</v>
      </c>
      <c r="AX295" s="14" t="s">
        <v>78</v>
      </c>
      <c r="AY295" s="196" t="s">
        <v>143</v>
      </c>
    </row>
    <row r="296" s="15" customFormat="1">
      <c r="A296" s="15"/>
      <c r="B296" s="203"/>
      <c r="C296" s="15"/>
      <c r="D296" s="188" t="s">
        <v>155</v>
      </c>
      <c r="E296" s="204" t="s">
        <v>1</v>
      </c>
      <c r="F296" s="205" t="s">
        <v>163</v>
      </c>
      <c r="G296" s="15"/>
      <c r="H296" s="206">
        <v>14.752000000000001</v>
      </c>
      <c r="I296" s="207"/>
      <c r="J296" s="15"/>
      <c r="K296" s="15"/>
      <c r="L296" s="203"/>
      <c r="M296" s="208"/>
      <c r="N296" s="209"/>
      <c r="O296" s="209"/>
      <c r="P296" s="209"/>
      <c r="Q296" s="209"/>
      <c r="R296" s="209"/>
      <c r="S296" s="209"/>
      <c r="T296" s="210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04" t="s">
        <v>155</v>
      </c>
      <c r="AU296" s="204" t="s">
        <v>88</v>
      </c>
      <c r="AV296" s="15" t="s">
        <v>149</v>
      </c>
      <c r="AW296" s="15" t="s">
        <v>34</v>
      </c>
      <c r="AX296" s="15" t="s">
        <v>86</v>
      </c>
      <c r="AY296" s="204" t="s">
        <v>143</v>
      </c>
    </row>
    <row r="297" s="2" customFormat="1" ht="16.5" customHeight="1">
      <c r="A297" s="38"/>
      <c r="B297" s="172"/>
      <c r="C297" s="173" t="s">
        <v>332</v>
      </c>
      <c r="D297" s="173" t="s">
        <v>145</v>
      </c>
      <c r="E297" s="174" t="s">
        <v>333</v>
      </c>
      <c r="F297" s="175" t="s">
        <v>334</v>
      </c>
      <c r="G297" s="176" t="s">
        <v>153</v>
      </c>
      <c r="H297" s="177">
        <v>14.752000000000001</v>
      </c>
      <c r="I297" s="178"/>
      <c r="J297" s="179">
        <f>ROUND(I297*H297,2)</f>
        <v>0</v>
      </c>
      <c r="K297" s="180"/>
      <c r="L297" s="39"/>
      <c r="M297" s="181" t="s">
        <v>1</v>
      </c>
      <c r="N297" s="182" t="s">
        <v>43</v>
      </c>
      <c r="O297" s="77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5" t="s">
        <v>149</v>
      </c>
      <c r="AT297" s="185" t="s">
        <v>145</v>
      </c>
      <c r="AU297" s="185" t="s">
        <v>88</v>
      </c>
      <c r="AY297" s="19" t="s">
        <v>143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9" t="s">
        <v>86</v>
      </c>
      <c r="BK297" s="186">
        <f>ROUND(I297*H297,2)</f>
        <v>0</v>
      </c>
      <c r="BL297" s="19" t="s">
        <v>149</v>
      </c>
      <c r="BM297" s="185" t="s">
        <v>335</v>
      </c>
    </row>
    <row r="298" s="2" customFormat="1" ht="21.75" customHeight="1">
      <c r="A298" s="38"/>
      <c r="B298" s="172"/>
      <c r="C298" s="173" t="s">
        <v>336</v>
      </c>
      <c r="D298" s="173" t="s">
        <v>145</v>
      </c>
      <c r="E298" s="174" t="s">
        <v>337</v>
      </c>
      <c r="F298" s="175" t="s">
        <v>338</v>
      </c>
      <c r="G298" s="176" t="s">
        <v>281</v>
      </c>
      <c r="H298" s="177">
        <v>0.017999999999999999</v>
      </c>
      <c r="I298" s="178"/>
      <c r="J298" s="179">
        <f>ROUND(I298*H298,2)</f>
        <v>0</v>
      </c>
      <c r="K298" s="180"/>
      <c r="L298" s="39"/>
      <c r="M298" s="181" t="s">
        <v>1</v>
      </c>
      <c r="N298" s="182" t="s">
        <v>43</v>
      </c>
      <c r="O298" s="77"/>
      <c r="P298" s="183">
        <f>O298*H298</f>
        <v>0</v>
      </c>
      <c r="Q298" s="183">
        <v>1.0601700000000001</v>
      </c>
      <c r="R298" s="183">
        <f>Q298*H298</f>
        <v>0.019083059999999999</v>
      </c>
      <c r="S298" s="183">
        <v>0</v>
      </c>
      <c r="T298" s="18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5" t="s">
        <v>149</v>
      </c>
      <c r="AT298" s="185" t="s">
        <v>145</v>
      </c>
      <c r="AU298" s="185" t="s">
        <v>88</v>
      </c>
      <c r="AY298" s="19" t="s">
        <v>143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9" t="s">
        <v>86</v>
      </c>
      <c r="BK298" s="186">
        <f>ROUND(I298*H298,2)</f>
        <v>0</v>
      </c>
      <c r="BL298" s="19" t="s">
        <v>149</v>
      </c>
      <c r="BM298" s="185" t="s">
        <v>339</v>
      </c>
    </row>
    <row r="299" s="13" customFormat="1">
      <c r="A299" s="13"/>
      <c r="B299" s="187"/>
      <c r="C299" s="13"/>
      <c r="D299" s="188" t="s">
        <v>155</v>
      </c>
      <c r="E299" s="189" t="s">
        <v>1</v>
      </c>
      <c r="F299" s="190" t="s">
        <v>340</v>
      </c>
      <c r="G299" s="13"/>
      <c r="H299" s="189" t="s">
        <v>1</v>
      </c>
      <c r="I299" s="191"/>
      <c r="J299" s="13"/>
      <c r="K299" s="13"/>
      <c r="L299" s="187"/>
      <c r="M299" s="192"/>
      <c r="N299" s="193"/>
      <c r="O299" s="193"/>
      <c r="P299" s="193"/>
      <c r="Q299" s="193"/>
      <c r="R299" s="193"/>
      <c r="S299" s="193"/>
      <c r="T299" s="19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9" t="s">
        <v>155</v>
      </c>
      <c r="AU299" s="189" t="s">
        <v>88</v>
      </c>
      <c r="AV299" s="13" t="s">
        <v>86</v>
      </c>
      <c r="AW299" s="13" t="s">
        <v>34</v>
      </c>
      <c r="AX299" s="13" t="s">
        <v>78</v>
      </c>
      <c r="AY299" s="189" t="s">
        <v>143</v>
      </c>
    </row>
    <row r="300" s="14" customFormat="1">
      <c r="A300" s="14"/>
      <c r="B300" s="195"/>
      <c r="C300" s="14"/>
      <c r="D300" s="188" t="s">
        <v>155</v>
      </c>
      <c r="E300" s="196" t="s">
        <v>1</v>
      </c>
      <c r="F300" s="197" t="s">
        <v>341</v>
      </c>
      <c r="G300" s="14"/>
      <c r="H300" s="198">
        <v>69</v>
      </c>
      <c r="I300" s="199"/>
      <c r="J300" s="14"/>
      <c r="K300" s="14"/>
      <c r="L300" s="195"/>
      <c r="M300" s="200"/>
      <c r="N300" s="201"/>
      <c r="O300" s="201"/>
      <c r="P300" s="201"/>
      <c r="Q300" s="201"/>
      <c r="R300" s="201"/>
      <c r="S300" s="201"/>
      <c r="T300" s="20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6" t="s">
        <v>155</v>
      </c>
      <c r="AU300" s="196" t="s">
        <v>88</v>
      </c>
      <c r="AV300" s="14" t="s">
        <v>88</v>
      </c>
      <c r="AW300" s="14" t="s">
        <v>34</v>
      </c>
      <c r="AX300" s="14" t="s">
        <v>78</v>
      </c>
      <c r="AY300" s="196" t="s">
        <v>143</v>
      </c>
    </row>
    <row r="301" s="14" customFormat="1">
      <c r="A301" s="14"/>
      <c r="B301" s="195"/>
      <c r="C301" s="14"/>
      <c r="D301" s="188" t="s">
        <v>155</v>
      </c>
      <c r="E301" s="196" t="s">
        <v>1</v>
      </c>
      <c r="F301" s="197" t="s">
        <v>342</v>
      </c>
      <c r="G301" s="14"/>
      <c r="H301" s="198">
        <v>-69</v>
      </c>
      <c r="I301" s="199"/>
      <c r="J301" s="14"/>
      <c r="K301" s="14"/>
      <c r="L301" s="195"/>
      <c r="M301" s="200"/>
      <c r="N301" s="201"/>
      <c r="O301" s="201"/>
      <c r="P301" s="201"/>
      <c r="Q301" s="201"/>
      <c r="R301" s="201"/>
      <c r="S301" s="201"/>
      <c r="T301" s="20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6" t="s">
        <v>155</v>
      </c>
      <c r="AU301" s="196" t="s">
        <v>88</v>
      </c>
      <c r="AV301" s="14" t="s">
        <v>88</v>
      </c>
      <c r="AW301" s="14" t="s">
        <v>34</v>
      </c>
      <c r="AX301" s="14" t="s">
        <v>78</v>
      </c>
      <c r="AY301" s="196" t="s">
        <v>143</v>
      </c>
    </row>
    <row r="302" s="16" customFormat="1">
      <c r="A302" s="16"/>
      <c r="B302" s="211"/>
      <c r="C302" s="16"/>
      <c r="D302" s="188" t="s">
        <v>155</v>
      </c>
      <c r="E302" s="212" t="s">
        <v>1</v>
      </c>
      <c r="F302" s="213" t="s">
        <v>198</v>
      </c>
      <c r="G302" s="16"/>
      <c r="H302" s="214">
        <v>0</v>
      </c>
      <c r="I302" s="215"/>
      <c r="J302" s="16"/>
      <c r="K302" s="16"/>
      <c r="L302" s="211"/>
      <c r="M302" s="216"/>
      <c r="N302" s="217"/>
      <c r="O302" s="217"/>
      <c r="P302" s="217"/>
      <c r="Q302" s="217"/>
      <c r="R302" s="217"/>
      <c r="S302" s="217"/>
      <c r="T302" s="218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12" t="s">
        <v>155</v>
      </c>
      <c r="AU302" s="212" t="s">
        <v>88</v>
      </c>
      <c r="AV302" s="16" t="s">
        <v>164</v>
      </c>
      <c r="AW302" s="16" t="s">
        <v>34</v>
      </c>
      <c r="AX302" s="16" t="s">
        <v>78</v>
      </c>
      <c r="AY302" s="212" t="s">
        <v>143</v>
      </c>
    </row>
    <row r="303" s="13" customFormat="1">
      <c r="A303" s="13"/>
      <c r="B303" s="187"/>
      <c r="C303" s="13"/>
      <c r="D303" s="188" t="s">
        <v>155</v>
      </c>
      <c r="E303" s="189" t="s">
        <v>1</v>
      </c>
      <c r="F303" s="190" t="s">
        <v>343</v>
      </c>
      <c r="G303" s="13"/>
      <c r="H303" s="189" t="s">
        <v>1</v>
      </c>
      <c r="I303" s="191"/>
      <c r="J303" s="13"/>
      <c r="K303" s="13"/>
      <c r="L303" s="187"/>
      <c r="M303" s="192"/>
      <c r="N303" s="193"/>
      <c r="O303" s="193"/>
      <c r="P303" s="193"/>
      <c r="Q303" s="193"/>
      <c r="R303" s="193"/>
      <c r="S303" s="193"/>
      <c r="T303" s="19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9" t="s">
        <v>155</v>
      </c>
      <c r="AU303" s="189" t="s">
        <v>88</v>
      </c>
      <c r="AV303" s="13" t="s">
        <v>86</v>
      </c>
      <c r="AW303" s="13" t="s">
        <v>34</v>
      </c>
      <c r="AX303" s="13" t="s">
        <v>78</v>
      </c>
      <c r="AY303" s="189" t="s">
        <v>143</v>
      </c>
    </row>
    <row r="304" s="14" customFormat="1">
      <c r="A304" s="14"/>
      <c r="B304" s="195"/>
      <c r="C304" s="14"/>
      <c r="D304" s="188" t="s">
        <v>155</v>
      </c>
      <c r="E304" s="196" t="s">
        <v>1</v>
      </c>
      <c r="F304" s="197" t="s">
        <v>344</v>
      </c>
      <c r="G304" s="14"/>
      <c r="H304" s="198">
        <v>0.017999999999999999</v>
      </c>
      <c r="I304" s="199"/>
      <c r="J304" s="14"/>
      <c r="K304" s="14"/>
      <c r="L304" s="195"/>
      <c r="M304" s="200"/>
      <c r="N304" s="201"/>
      <c r="O304" s="201"/>
      <c r="P304" s="201"/>
      <c r="Q304" s="201"/>
      <c r="R304" s="201"/>
      <c r="S304" s="201"/>
      <c r="T304" s="20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6" t="s">
        <v>155</v>
      </c>
      <c r="AU304" s="196" t="s">
        <v>88</v>
      </c>
      <c r="AV304" s="14" t="s">
        <v>88</v>
      </c>
      <c r="AW304" s="14" t="s">
        <v>34</v>
      </c>
      <c r="AX304" s="14" t="s">
        <v>78</v>
      </c>
      <c r="AY304" s="196" t="s">
        <v>143</v>
      </c>
    </row>
    <row r="305" s="15" customFormat="1">
      <c r="A305" s="15"/>
      <c r="B305" s="203"/>
      <c r="C305" s="15"/>
      <c r="D305" s="188" t="s">
        <v>155</v>
      </c>
      <c r="E305" s="204" t="s">
        <v>1</v>
      </c>
      <c r="F305" s="205" t="s">
        <v>163</v>
      </c>
      <c r="G305" s="15"/>
      <c r="H305" s="206">
        <v>0.017999999999999999</v>
      </c>
      <c r="I305" s="207"/>
      <c r="J305" s="15"/>
      <c r="K305" s="15"/>
      <c r="L305" s="203"/>
      <c r="M305" s="208"/>
      <c r="N305" s="209"/>
      <c r="O305" s="209"/>
      <c r="P305" s="209"/>
      <c r="Q305" s="209"/>
      <c r="R305" s="209"/>
      <c r="S305" s="209"/>
      <c r="T305" s="21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04" t="s">
        <v>155</v>
      </c>
      <c r="AU305" s="204" t="s">
        <v>88</v>
      </c>
      <c r="AV305" s="15" t="s">
        <v>149</v>
      </c>
      <c r="AW305" s="15" t="s">
        <v>34</v>
      </c>
      <c r="AX305" s="15" t="s">
        <v>86</v>
      </c>
      <c r="AY305" s="204" t="s">
        <v>143</v>
      </c>
    </row>
    <row r="306" s="2" customFormat="1" ht="16.5" customHeight="1">
      <c r="A306" s="38"/>
      <c r="B306" s="172"/>
      <c r="C306" s="173" t="s">
        <v>345</v>
      </c>
      <c r="D306" s="173" t="s">
        <v>145</v>
      </c>
      <c r="E306" s="174" t="s">
        <v>346</v>
      </c>
      <c r="F306" s="175" t="s">
        <v>347</v>
      </c>
      <c r="G306" s="176" t="s">
        <v>182</v>
      </c>
      <c r="H306" s="177">
        <v>3.3250000000000002</v>
      </c>
      <c r="I306" s="178"/>
      <c r="J306" s="179">
        <f>ROUND(I306*H306,2)</f>
        <v>0</v>
      </c>
      <c r="K306" s="180"/>
      <c r="L306" s="39"/>
      <c r="M306" s="181" t="s">
        <v>1</v>
      </c>
      <c r="N306" s="182" t="s">
        <v>43</v>
      </c>
      <c r="O306" s="77"/>
      <c r="P306" s="183">
        <f>O306*H306</f>
        <v>0</v>
      </c>
      <c r="Q306" s="183">
        <v>2.2563399999999998</v>
      </c>
      <c r="R306" s="183">
        <f>Q306*H306</f>
        <v>7.5023304999999993</v>
      </c>
      <c r="S306" s="183">
        <v>0</v>
      </c>
      <c r="T306" s="18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85" t="s">
        <v>149</v>
      </c>
      <c r="AT306" s="185" t="s">
        <v>145</v>
      </c>
      <c r="AU306" s="185" t="s">
        <v>88</v>
      </c>
      <c r="AY306" s="19" t="s">
        <v>143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9" t="s">
        <v>86</v>
      </c>
      <c r="BK306" s="186">
        <f>ROUND(I306*H306,2)</f>
        <v>0</v>
      </c>
      <c r="BL306" s="19" t="s">
        <v>149</v>
      </c>
      <c r="BM306" s="185" t="s">
        <v>348</v>
      </c>
    </row>
    <row r="307" s="13" customFormat="1">
      <c r="A307" s="13"/>
      <c r="B307" s="187"/>
      <c r="C307" s="13"/>
      <c r="D307" s="188" t="s">
        <v>155</v>
      </c>
      <c r="E307" s="189" t="s">
        <v>1</v>
      </c>
      <c r="F307" s="190" t="s">
        <v>349</v>
      </c>
      <c r="G307" s="13"/>
      <c r="H307" s="189" t="s">
        <v>1</v>
      </c>
      <c r="I307" s="191"/>
      <c r="J307" s="13"/>
      <c r="K307" s="13"/>
      <c r="L307" s="187"/>
      <c r="M307" s="192"/>
      <c r="N307" s="193"/>
      <c r="O307" s="193"/>
      <c r="P307" s="193"/>
      <c r="Q307" s="193"/>
      <c r="R307" s="193"/>
      <c r="S307" s="193"/>
      <c r="T307" s="19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9" t="s">
        <v>155</v>
      </c>
      <c r="AU307" s="189" t="s">
        <v>88</v>
      </c>
      <c r="AV307" s="13" t="s">
        <v>86</v>
      </c>
      <c r="AW307" s="13" t="s">
        <v>34</v>
      </c>
      <c r="AX307" s="13" t="s">
        <v>78</v>
      </c>
      <c r="AY307" s="189" t="s">
        <v>143</v>
      </c>
    </row>
    <row r="308" s="14" customFormat="1">
      <c r="A308" s="14"/>
      <c r="B308" s="195"/>
      <c r="C308" s="14"/>
      <c r="D308" s="188" t="s">
        <v>155</v>
      </c>
      <c r="E308" s="196" t="s">
        <v>1</v>
      </c>
      <c r="F308" s="197" t="s">
        <v>211</v>
      </c>
      <c r="G308" s="14"/>
      <c r="H308" s="198">
        <v>3.3250000000000002</v>
      </c>
      <c r="I308" s="199"/>
      <c r="J308" s="14"/>
      <c r="K308" s="14"/>
      <c r="L308" s="195"/>
      <c r="M308" s="200"/>
      <c r="N308" s="201"/>
      <c r="O308" s="201"/>
      <c r="P308" s="201"/>
      <c r="Q308" s="201"/>
      <c r="R308" s="201"/>
      <c r="S308" s="201"/>
      <c r="T308" s="20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6" t="s">
        <v>155</v>
      </c>
      <c r="AU308" s="196" t="s">
        <v>88</v>
      </c>
      <c r="AV308" s="14" t="s">
        <v>88</v>
      </c>
      <c r="AW308" s="14" t="s">
        <v>34</v>
      </c>
      <c r="AX308" s="14" t="s">
        <v>78</v>
      </c>
      <c r="AY308" s="196" t="s">
        <v>143</v>
      </c>
    </row>
    <row r="309" s="15" customFormat="1">
      <c r="A309" s="15"/>
      <c r="B309" s="203"/>
      <c r="C309" s="15"/>
      <c r="D309" s="188" t="s">
        <v>155</v>
      </c>
      <c r="E309" s="204" t="s">
        <v>1</v>
      </c>
      <c r="F309" s="205" t="s">
        <v>163</v>
      </c>
      <c r="G309" s="15"/>
      <c r="H309" s="206">
        <v>3.3250000000000002</v>
      </c>
      <c r="I309" s="207"/>
      <c r="J309" s="15"/>
      <c r="K309" s="15"/>
      <c r="L309" s="203"/>
      <c r="M309" s="208"/>
      <c r="N309" s="209"/>
      <c r="O309" s="209"/>
      <c r="P309" s="209"/>
      <c r="Q309" s="209"/>
      <c r="R309" s="209"/>
      <c r="S309" s="209"/>
      <c r="T309" s="21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04" t="s">
        <v>155</v>
      </c>
      <c r="AU309" s="204" t="s">
        <v>88</v>
      </c>
      <c r="AV309" s="15" t="s">
        <v>149</v>
      </c>
      <c r="AW309" s="15" t="s">
        <v>34</v>
      </c>
      <c r="AX309" s="15" t="s">
        <v>86</v>
      </c>
      <c r="AY309" s="204" t="s">
        <v>143</v>
      </c>
    </row>
    <row r="310" s="2" customFormat="1" ht="16.5" customHeight="1">
      <c r="A310" s="38"/>
      <c r="B310" s="172"/>
      <c r="C310" s="173" t="s">
        <v>350</v>
      </c>
      <c r="D310" s="173" t="s">
        <v>145</v>
      </c>
      <c r="E310" s="174" t="s">
        <v>351</v>
      </c>
      <c r="F310" s="175" t="s">
        <v>352</v>
      </c>
      <c r="G310" s="176" t="s">
        <v>153</v>
      </c>
      <c r="H310" s="177">
        <v>14</v>
      </c>
      <c r="I310" s="178"/>
      <c r="J310" s="179">
        <f>ROUND(I310*H310,2)</f>
        <v>0</v>
      </c>
      <c r="K310" s="180"/>
      <c r="L310" s="39"/>
      <c r="M310" s="181" t="s">
        <v>1</v>
      </c>
      <c r="N310" s="182" t="s">
        <v>43</v>
      </c>
      <c r="O310" s="77"/>
      <c r="P310" s="183">
        <f>O310*H310</f>
        <v>0</v>
      </c>
      <c r="Q310" s="183">
        <v>0.00264</v>
      </c>
      <c r="R310" s="183">
        <f>Q310*H310</f>
        <v>0.03696</v>
      </c>
      <c r="S310" s="183">
        <v>0</v>
      </c>
      <c r="T310" s="18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85" t="s">
        <v>149</v>
      </c>
      <c r="AT310" s="185" t="s">
        <v>145</v>
      </c>
      <c r="AU310" s="185" t="s">
        <v>88</v>
      </c>
      <c r="AY310" s="19" t="s">
        <v>143</v>
      </c>
      <c r="BE310" s="186">
        <f>IF(N310="základní",J310,0)</f>
        <v>0</v>
      </c>
      <c r="BF310" s="186">
        <f>IF(N310="snížená",J310,0)</f>
        <v>0</v>
      </c>
      <c r="BG310" s="186">
        <f>IF(N310="zákl. přenesená",J310,0)</f>
        <v>0</v>
      </c>
      <c r="BH310" s="186">
        <f>IF(N310="sníž. přenesená",J310,0)</f>
        <v>0</v>
      </c>
      <c r="BI310" s="186">
        <f>IF(N310="nulová",J310,0)</f>
        <v>0</v>
      </c>
      <c r="BJ310" s="19" t="s">
        <v>86</v>
      </c>
      <c r="BK310" s="186">
        <f>ROUND(I310*H310,2)</f>
        <v>0</v>
      </c>
      <c r="BL310" s="19" t="s">
        <v>149</v>
      </c>
      <c r="BM310" s="185" t="s">
        <v>353</v>
      </c>
    </row>
    <row r="311" s="13" customFormat="1">
      <c r="A311" s="13"/>
      <c r="B311" s="187"/>
      <c r="C311" s="13"/>
      <c r="D311" s="188" t="s">
        <v>155</v>
      </c>
      <c r="E311" s="189" t="s">
        <v>1</v>
      </c>
      <c r="F311" s="190" t="s">
        <v>349</v>
      </c>
      <c r="G311" s="13"/>
      <c r="H311" s="189" t="s">
        <v>1</v>
      </c>
      <c r="I311" s="191"/>
      <c r="J311" s="13"/>
      <c r="K311" s="13"/>
      <c r="L311" s="187"/>
      <c r="M311" s="192"/>
      <c r="N311" s="193"/>
      <c r="O311" s="193"/>
      <c r="P311" s="193"/>
      <c r="Q311" s="193"/>
      <c r="R311" s="193"/>
      <c r="S311" s="193"/>
      <c r="T311" s="19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9" t="s">
        <v>155</v>
      </c>
      <c r="AU311" s="189" t="s">
        <v>88</v>
      </c>
      <c r="AV311" s="13" t="s">
        <v>86</v>
      </c>
      <c r="AW311" s="13" t="s">
        <v>34</v>
      </c>
      <c r="AX311" s="13" t="s">
        <v>78</v>
      </c>
      <c r="AY311" s="189" t="s">
        <v>143</v>
      </c>
    </row>
    <row r="312" s="14" customFormat="1">
      <c r="A312" s="14"/>
      <c r="B312" s="195"/>
      <c r="C312" s="14"/>
      <c r="D312" s="188" t="s">
        <v>155</v>
      </c>
      <c r="E312" s="196" t="s">
        <v>1</v>
      </c>
      <c r="F312" s="197" t="s">
        <v>354</v>
      </c>
      <c r="G312" s="14"/>
      <c r="H312" s="198">
        <v>14</v>
      </c>
      <c r="I312" s="199"/>
      <c r="J312" s="14"/>
      <c r="K312" s="14"/>
      <c r="L312" s="195"/>
      <c r="M312" s="200"/>
      <c r="N312" s="201"/>
      <c r="O312" s="201"/>
      <c r="P312" s="201"/>
      <c r="Q312" s="201"/>
      <c r="R312" s="201"/>
      <c r="S312" s="201"/>
      <c r="T312" s="20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6" t="s">
        <v>155</v>
      </c>
      <c r="AU312" s="196" t="s">
        <v>88</v>
      </c>
      <c r="AV312" s="14" t="s">
        <v>88</v>
      </c>
      <c r="AW312" s="14" t="s">
        <v>34</v>
      </c>
      <c r="AX312" s="14" t="s">
        <v>78</v>
      </c>
      <c r="AY312" s="196" t="s">
        <v>143</v>
      </c>
    </row>
    <row r="313" s="15" customFormat="1">
      <c r="A313" s="15"/>
      <c r="B313" s="203"/>
      <c r="C313" s="15"/>
      <c r="D313" s="188" t="s">
        <v>155</v>
      </c>
      <c r="E313" s="204" t="s">
        <v>1</v>
      </c>
      <c r="F313" s="205" t="s">
        <v>163</v>
      </c>
      <c r="G313" s="15"/>
      <c r="H313" s="206">
        <v>14</v>
      </c>
      <c r="I313" s="207"/>
      <c r="J313" s="15"/>
      <c r="K313" s="15"/>
      <c r="L313" s="203"/>
      <c r="M313" s="208"/>
      <c r="N313" s="209"/>
      <c r="O313" s="209"/>
      <c r="P313" s="209"/>
      <c r="Q313" s="209"/>
      <c r="R313" s="209"/>
      <c r="S313" s="209"/>
      <c r="T313" s="21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04" t="s">
        <v>155</v>
      </c>
      <c r="AU313" s="204" t="s">
        <v>88</v>
      </c>
      <c r="AV313" s="15" t="s">
        <v>149</v>
      </c>
      <c r="AW313" s="15" t="s">
        <v>34</v>
      </c>
      <c r="AX313" s="15" t="s">
        <v>86</v>
      </c>
      <c r="AY313" s="204" t="s">
        <v>143</v>
      </c>
    </row>
    <row r="314" s="2" customFormat="1" ht="16.5" customHeight="1">
      <c r="A314" s="38"/>
      <c r="B314" s="172"/>
      <c r="C314" s="173" t="s">
        <v>355</v>
      </c>
      <c r="D314" s="173" t="s">
        <v>145</v>
      </c>
      <c r="E314" s="174" t="s">
        <v>356</v>
      </c>
      <c r="F314" s="175" t="s">
        <v>357</v>
      </c>
      <c r="G314" s="176" t="s">
        <v>153</v>
      </c>
      <c r="H314" s="177">
        <v>14</v>
      </c>
      <c r="I314" s="178"/>
      <c r="J314" s="179">
        <f>ROUND(I314*H314,2)</f>
        <v>0</v>
      </c>
      <c r="K314" s="180"/>
      <c r="L314" s="39"/>
      <c r="M314" s="181" t="s">
        <v>1</v>
      </c>
      <c r="N314" s="182" t="s">
        <v>43</v>
      </c>
      <c r="O314" s="77"/>
      <c r="P314" s="183">
        <f>O314*H314</f>
        <v>0</v>
      </c>
      <c r="Q314" s="183">
        <v>0</v>
      </c>
      <c r="R314" s="183">
        <f>Q314*H314</f>
        <v>0</v>
      </c>
      <c r="S314" s="183">
        <v>0</v>
      </c>
      <c r="T314" s="18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85" t="s">
        <v>149</v>
      </c>
      <c r="AT314" s="185" t="s">
        <v>145</v>
      </c>
      <c r="AU314" s="185" t="s">
        <v>88</v>
      </c>
      <c r="AY314" s="19" t="s">
        <v>143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9" t="s">
        <v>86</v>
      </c>
      <c r="BK314" s="186">
        <f>ROUND(I314*H314,2)</f>
        <v>0</v>
      </c>
      <c r="BL314" s="19" t="s">
        <v>149</v>
      </c>
      <c r="BM314" s="185" t="s">
        <v>358</v>
      </c>
    </row>
    <row r="315" s="12" customFormat="1" ht="22.8" customHeight="1">
      <c r="A315" s="12"/>
      <c r="B315" s="159"/>
      <c r="C315" s="12"/>
      <c r="D315" s="160" t="s">
        <v>77</v>
      </c>
      <c r="E315" s="170" t="s">
        <v>164</v>
      </c>
      <c r="F315" s="170" t="s">
        <v>359</v>
      </c>
      <c r="G315" s="12"/>
      <c r="H315" s="12"/>
      <c r="I315" s="162"/>
      <c r="J315" s="171">
        <f>BK315</f>
        <v>0</v>
      </c>
      <c r="K315" s="12"/>
      <c r="L315" s="159"/>
      <c r="M315" s="164"/>
      <c r="N315" s="165"/>
      <c r="O315" s="165"/>
      <c r="P315" s="166">
        <f>SUM(P316:P319)</f>
        <v>0</v>
      </c>
      <c r="Q315" s="165"/>
      <c r="R315" s="166">
        <f>SUM(R316:R319)</f>
        <v>2.56046</v>
      </c>
      <c r="S315" s="165"/>
      <c r="T315" s="167">
        <f>SUM(T316:T319)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60" t="s">
        <v>86</v>
      </c>
      <c r="AT315" s="168" t="s">
        <v>77</v>
      </c>
      <c r="AU315" s="168" t="s">
        <v>86</v>
      </c>
      <c r="AY315" s="160" t="s">
        <v>143</v>
      </c>
      <c r="BK315" s="169">
        <f>SUM(BK316:BK319)</f>
        <v>0</v>
      </c>
    </row>
    <row r="316" s="2" customFormat="1" ht="24.15" customHeight="1">
      <c r="A316" s="38"/>
      <c r="B316" s="172"/>
      <c r="C316" s="173" t="s">
        <v>360</v>
      </c>
      <c r="D316" s="173" t="s">
        <v>145</v>
      </c>
      <c r="E316" s="174" t="s">
        <v>361</v>
      </c>
      <c r="F316" s="175" t="s">
        <v>362</v>
      </c>
      <c r="G316" s="176" t="s">
        <v>363</v>
      </c>
      <c r="H316" s="177">
        <v>14</v>
      </c>
      <c r="I316" s="178"/>
      <c r="J316" s="179">
        <f>ROUND(I316*H316,2)</f>
        <v>0</v>
      </c>
      <c r="K316" s="180"/>
      <c r="L316" s="39"/>
      <c r="M316" s="181" t="s">
        <v>1</v>
      </c>
      <c r="N316" s="182" t="s">
        <v>43</v>
      </c>
      <c r="O316" s="77"/>
      <c r="P316" s="183">
        <f>O316*H316</f>
        <v>0</v>
      </c>
      <c r="Q316" s="183">
        <v>0.17488999999999999</v>
      </c>
      <c r="R316" s="183">
        <f>Q316*H316</f>
        <v>2.4484599999999999</v>
      </c>
      <c r="S316" s="183">
        <v>0</v>
      </c>
      <c r="T316" s="18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5" t="s">
        <v>149</v>
      </c>
      <c r="AT316" s="185" t="s">
        <v>145</v>
      </c>
      <c r="AU316" s="185" t="s">
        <v>88</v>
      </c>
      <c r="AY316" s="19" t="s">
        <v>143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9" t="s">
        <v>86</v>
      </c>
      <c r="BK316" s="186">
        <f>ROUND(I316*H316,2)</f>
        <v>0</v>
      </c>
      <c r="BL316" s="19" t="s">
        <v>149</v>
      </c>
      <c r="BM316" s="185" t="s">
        <v>364</v>
      </c>
    </row>
    <row r="317" s="14" customFormat="1">
      <c r="A317" s="14"/>
      <c r="B317" s="195"/>
      <c r="C317" s="14"/>
      <c r="D317" s="188" t="s">
        <v>155</v>
      </c>
      <c r="E317" s="196" t="s">
        <v>1</v>
      </c>
      <c r="F317" s="197" t="s">
        <v>365</v>
      </c>
      <c r="G317" s="14"/>
      <c r="H317" s="198">
        <v>14</v>
      </c>
      <c r="I317" s="199"/>
      <c r="J317" s="14"/>
      <c r="K317" s="14"/>
      <c r="L317" s="195"/>
      <c r="M317" s="200"/>
      <c r="N317" s="201"/>
      <c r="O317" s="201"/>
      <c r="P317" s="201"/>
      <c r="Q317" s="201"/>
      <c r="R317" s="201"/>
      <c r="S317" s="201"/>
      <c r="T317" s="20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6" t="s">
        <v>155</v>
      </c>
      <c r="AU317" s="196" t="s">
        <v>88</v>
      </c>
      <c r="AV317" s="14" t="s">
        <v>88</v>
      </c>
      <c r="AW317" s="14" t="s">
        <v>34</v>
      </c>
      <c r="AX317" s="14" t="s">
        <v>78</v>
      </c>
      <c r="AY317" s="196" t="s">
        <v>143</v>
      </c>
    </row>
    <row r="318" s="15" customFormat="1">
      <c r="A318" s="15"/>
      <c r="B318" s="203"/>
      <c r="C318" s="15"/>
      <c r="D318" s="188" t="s">
        <v>155</v>
      </c>
      <c r="E318" s="204" t="s">
        <v>1</v>
      </c>
      <c r="F318" s="205" t="s">
        <v>163</v>
      </c>
      <c r="G318" s="15"/>
      <c r="H318" s="206">
        <v>14</v>
      </c>
      <c r="I318" s="207"/>
      <c r="J318" s="15"/>
      <c r="K318" s="15"/>
      <c r="L318" s="203"/>
      <c r="M318" s="208"/>
      <c r="N318" s="209"/>
      <c r="O318" s="209"/>
      <c r="P318" s="209"/>
      <c r="Q318" s="209"/>
      <c r="R318" s="209"/>
      <c r="S318" s="209"/>
      <c r="T318" s="21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04" t="s">
        <v>155</v>
      </c>
      <c r="AU318" s="204" t="s">
        <v>88</v>
      </c>
      <c r="AV318" s="15" t="s">
        <v>149</v>
      </c>
      <c r="AW318" s="15" t="s">
        <v>34</v>
      </c>
      <c r="AX318" s="15" t="s">
        <v>86</v>
      </c>
      <c r="AY318" s="204" t="s">
        <v>143</v>
      </c>
    </row>
    <row r="319" s="2" customFormat="1" ht="24.15" customHeight="1">
      <c r="A319" s="38"/>
      <c r="B319" s="172"/>
      <c r="C319" s="219" t="s">
        <v>366</v>
      </c>
      <c r="D319" s="219" t="s">
        <v>367</v>
      </c>
      <c r="E319" s="220" t="s">
        <v>368</v>
      </c>
      <c r="F319" s="221" t="s">
        <v>369</v>
      </c>
      <c r="G319" s="222" t="s">
        <v>363</v>
      </c>
      <c r="H319" s="223">
        <v>14</v>
      </c>
      <c r="I319" s="224"/>
      <c r="J319" s="225">
        <f>ROUND(I319*H319,2)</f>
        <v>0</v>
      </c>
      <c r="K319" s="226"/>
      <c r="L319" s="227"/>
      <c r="M319" s="228" t="s">
        <v>1</v>
      </c>
      <c r="N319" s="229" t="s">
        <v>43</v>
      </c>
      <c r="O319" s="77"/>
      <c r="P319" s="183">
        <f>O319*H319</f>
        <v>0</v>
      </c>
      <c r="Q319" s="183">
        <v>0.0080000000000000002</v>
      </c>
      <c r="R319" s="183">
        <f>Q319*H319</f>
        <v>0.112</v>
      </c>
      <c r="S319" s="183">
        <v>0</v>
      </c>
      <c r="T319" s="18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5" t="s">
        <v>206</v>
      </c>
      <c r="AT319" s="185" t="s">
        <v>367</v>
      </c>
      <c r="AU319" s="185" t="s">
        <v>88</v>
      </c>
      <c r="AY319" s="19" t="s">
        <v>143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9" t="s">
        <v>86</v>
      </c>
      <c r="BK319" s="186">
        <f>ROUND(I319*H319,2)</f>
        <v>0</v>
      </c>
      <c r="BL319" s="19" t="s">
        <v>149</v>
      </c>
      <c r="BM319" s="185" t="s">
        <v>370</v>
      </c>
    </row>
    <row r="320" s="12" customFormat="1" ht="22.8" customHeight="1">
      <c r="A320" s="12"/>
      <c r="B320" s="159"/>
      <c r="C320" s="12"/>
      <c r="D320" s="160" t="s">
        <v>77</v>
      </c>
      <c r="E320" s="170" t="s">
        <v>149</v>
      </c>
      <c r="F320" s="170" t="s">
        <v>371</v>
      </c>
      <c r="G320" s="12"/>
      <c r="H320" s="12"/>
      <c r="I320" s="162"/>
      <c r="J320" s="171">
        <f>BK320</f>
        <v>0</v>
      </c>
      <c r="K320" s="12"/>
      <c r="L320" s="159"/>
      <c r="M320" s="164"/>
      <c r="N320" s="165"/>
      <c r="O320" s="165"/>
      <c r="P320" s="166">
        <f>SUM(P321:P324)</f>
        <v>0</v>
      </c>
      <c r="Q320" s="165"/>
      <c r="R320" s="166">
        <f>SUM(R321:R324)</f>
        <v>0</v>
      </c>
      <c r="S320" s="165"/>
      <c r="T320" s="167">
        <f>SUM(T321:T324)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60" t="s">
        <v>86</v>
      </c>
      <c r="AT320" s="168" t="s">
        <v>77</v>
      </c>
      <c r="AU320" s="168" t="s">
        <v>86</v>
      </c>
      <c r="AY320" s="160" t="s">
        <v>143</v>
      </c>
      <c r="BK320" s="169">
        <f>SUM(BK321:BK324)</f>
        <v>0</v>
      </c>
    </row>
    <row r="321" s="2" customFormat="1" ht="16.5" customHeight="1">
      <c r="A321" s="38"/>
      <c r="B321" s="172"/>
      <c r="C321" s="173" t="s">
        <v>372</v>
      </c>
      <c r="D321" s="173" t="s">
        <v>145</v>
      </c>
      <c r="E321" s="174" t="s">
        <v>373</v>
      </c>
      <c r="F321" s="175" t="s">
        <v>374</v>
      </c>
      <c r="G321" s="176" t="s">
        <v>182</v>
      </c>
      <c r="H321" s="177">
        <v>2.0099999999999998</v>
      </c>
      <c r="I321" s="178"/>
      <c r="J321" s="179">
        <f>ROUND(I321*H321,2)</f>
        <v>0</v>
      </c>
      <c r="K321" s="180"/>
      <c r="L321" s="39"/>
      <c r="M321" s="181" t="s">
        <v>1</v>
      </c>
      <c r="N321" s="182" t="s">
        <v>43</v>
      </c>
      <c r="O321" s="77"/>
      <c r="P321" s="183">
        <f>O321*H321</f>
        <v>0</v>
      </c>
      <c r="Q321" s="183">
        <v>0</v>
      </c>
      <c r="R321" s="183">
        <f>Q321*H321</f>
        <v>0</v>
      </c>
      <c r="S321" s="183">
        <v>0</v>
      </c>
      <c r="T321" s="18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5" t="s">
        <v>149</v>
      </c>
      <c r="AT321" s="185" t="s">
        <v>145</v>
      </c>
      <c r="AU321" s="185" t="s">
        <v>88</v>
      </c>
      <c r="AY321" s="19" t="s">
        <v>143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9" t="s">
        <v>86</v>
      </c>
      <c r="BK321" s="186">
        <f>ROUND(I321*H321,2)</f>
        <v>0</v>
      </c>
      <c r="BL321" s="19" t="s">
        <v>149</v>
      </c>
      <c r="BM321" s="185" t="s">
        <v>375</v>
      </c>
    </row>
    <row r="322" s="13" customFormat="1">
      <c r="A322" s="13"/>
      <c r="B322" s="187"/>
      <c r="C322" s="13"/>
      <c r="D322" s="188" t="s">
        <v>155</v>
      </c>
      <c r="E322" s="189" t="s">
        <v>1</v>
      </c>
      <c r="F322" s="190" t="s">
        <v>222</v>
      </c>
      <c r="G322" s="13"/>
      <c r="H322" s="189" t="s">
        <v>1</v>
      </c>
      <c r="I322" s="191"/>
      <c r="J322" s="13"/>
      <c r="K322" s="13"/>
      <c r="L322" s="187"/>
      <c r="M322" s="192"/>
      <c r="N322" s="193"/>
      <c r="O322" s="193"/>
      <c r="P322" s="193"/>
      <c r="Q322" s="193"/>
      <c r="R322" s="193"/>
      <c r="S322" s="193"/>
      <c r="T322" s="19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9" t="s">
        <v>155</v>
      </c>
      <c r="AU322" s="189" t="s">
        <v>88</v>
      </c>
      <c r="AV322" s="13" t="s">
        <v>86</v>
      </c>
      <c r="AW322" s="13" t="s">
        <v>34</v>
      </c>
      <c r="AX322" s="13" t="s">
        <v>78</v>
      </c>
      <c r="AY322" s="189" t="s">
        <v>143</v>
      </c>
    </row>
    <row r="323" s="14" customFormat="1">
      <c r="A323" s="14"/>
      <c r="B323" s="195"/>
      <c r="C323" s="14"/>
      <c r="D323" s="188" t="s">
        <v>155</v>
      </c>
      <c r="E323" s="196" t="s">
        <v>1</v>
      </c>
      <c r="F323" s="197" t="s">
        <v>376</v>
      </c>
      <c r="G323" s="14"/>
      <c r="H323" s="198">
        <v>2.0099999999999998</v>
      </c>
      <c r="I323" s="199"/>
      <c r="J323" s="14"/>
      <c r="K323" s="14"/>
      <c r="L323" s="195"/>
      <c r="M323" s="200"/>
      <c r="N323" s="201"/>
      <c r="O323" s="201"/>
      <c r="P323" s="201"/>
      <c r="Q323" s="201"/>
      <c r="R323" s="201"/>
      <c r="S323" s="201"/>
      <c r="T323" s="20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6" t="s">
        <v>155</v>
      </c>
      <c r="AU323" s="196" t="s">
        <v>88</v>
      </c>
      <c r="AV323" s="14" t="s">
        <v>88</v>
      </c>
      <c r="AW323" s="14" t="s">
        <v>34</v>
      </c>
      <c r="AX323" s="14" t="s">
        <v>78</v>
      </c>
      <c r="AY323" s="196" t="s">
        <v>143</v>
      </c>
    </row>
    <row r="324" s="15" customFormat="1">
      <c r="A324" s="15"/>
      <c r="B324" s="203"/>
      <c r="C324" s="15"/>
      <c r="D324" s="188" t="s">
        <v>155</v>
      </c>
      <c r="E324" s="204" t="s">
        <v>1</v>
      </c>
      <c r="F324" s="205" t="s">
        <v>163</v>
      </c>
      <c r="G324" s="15"/>
      <c r="H324" s="206">
        <v>2.0099999999999998</v>
      </c>
      <c r="I324" s="207"/>
      <c r="J324" s="15"/>
      <c r="K324" s="15"/>
      <c r="L324" s="203"/>
      <c r="M324" s="208"/>
      <c r="N324" s="209"/>
      <c r="O324" s="209"/>
      <c r="P324" s="209"/>
      <c r="Q324" s="209"/>
      <c r="R324" s="209"/>
      <c r="S324" s="209"/>
      <c r="T324" s="21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04" t="s">
        <v>155</v>
      </c>
      <c r="AU324" s="204" t="s">
        <v>88</v>
      </c>
      <c r="AV324" s="15" t="s">
        <v>149</v>
      </c>
      <c r="AW324" s="15" t="s">
        <v>34</v>
      </c>
      <c r="AX324" s="15" t="s">
        <v>86</v>
      </c>
      <c r="AY324" s="204" t="s">
        <v>143</v>
      </c>
    </row>
    <row r="325" s="12" customFormat="1" ht="22.8" customHeight="1">
      <c r="A325" s="12"/>
      <c r="B325" s="159"/>
      <c r="C325" s="12"/>
      <c r="D325" s="160" t="s">
        <v>77</v>
      </c>
      <c r="E325" s="170" t="s">
        <v>175</v>
      </c>
      <c r="F325" s="170" t="s">
        <v>377</v>
      </c>
      <c r="G325" s="12"/>
      <c r="H325" s="12"/>
      <c r="I325" s="162"/>
      <c r="J325" s="171">
        <f>BK325</f>
        <v>0</v>
      </c>
      <c r="K325" s="12"/>
      <c r="L325" s="159"/>
      <c r="M325" s="164"/>
      <c r="N325" s="165"/>
      <c r="O325" s="165"/>
      <c r="P325" s="166">
        <f>SUM(P326:P404)</f>
        <v>0</v>
      </c>
      <c r="Q325" s="165"/>
      <c r="R325" s="166">
        <f>SUM(R326:R404)</f>
        <v>12.606299999999999</v>
      </c>
      <c r="S325" s="165"/>
      <c r="T325" s="167">
        <f>SUM(T326:T404)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60" t="s">
        <v>86</v>
      </c>
      <c r="AT325" s="168" t="s">
        <v>77</v>
      </c>
      <c r="AU325" s="168" t="s">
        <v>86</v>
      </c>
      <c r="AY325" s="160" t="s">
        <v>143</v>
      </c>
      <c r="BK325" s="169">
        <f>SUM(BK326:BK404)</f>
        <v>0</v>
      </c>
    </row>
    <row r="326" s="2" customFormat="1" ht="21.75" customHeight="1">
      <c r="A326" s="38"/>
      <c r="B326" s="172"/>
      <c r="C326" s="173" t="s">
        <v>378</v>
      </c>
      <c r="D326" s="173" t="s">
        <v>145</v>
      </c>
      <c r="E326" s="174" t="s">
        <v>379</v>
      </c>
      <c r="F326" s="175" t="s">
        <v>380</v>
      </c>
      <c r="G326" s="176" t="s">
        <v>153</v>
      </c>
      <c r="H326" s="177">
        <v>770.17200000000003</v>
      </c>
      <c r="I326" s="178"/>
      <c r="J326" s="179">
        <f>ROUND(I326*H326,2)</f>
        <v>0</v>
      </c>
      <c r="K326" s="180"/>
      <c r="L326" s="39"/>
      <c r="M326" s="181" t="s">
        <v>1</v>
      </c>
      <c r="N326" s="182" t="s">
        <v>43</v>
      </c>
      <c r="O326" s="77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85" t="s">
        <v>149</v>
      </c>
      <c r="AT326" s="185" t="s">
        <v>145</v>
      </c>
      <c r="AU326" s="185" t="s">
        <v>88</v>
      </c>
      <c r="AY326" s="19" t="s">
        <v>143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9" t="s">
        <v>86</v>
      </c>
      <c r="BK326" s="186">
        <f>ROUND(I326*H326,2)</f>
        <v>0</v>
      </c>
      <c r="BL326" s="19" t="s">
        <v>149</v>
      </c>
      <c r="BM326" s="185" t="s">
        <v>381</v>
      </c>
    </row>
    <row r="327" s="13" customFormat="1">
      <c r="A327" s="13"/>
      <c r="B327" s="187"/>
      <c r="C327" s="13"/>
      <c r="D327" s="188" t="s">
        <v>155</v>
      </c>
      <c r="E327" s="189" t="s">
        <v>1</v>
      </c>
      <c r="F327" s="190" t="s">
        <v>184</v>
      </c>
      <c r="G327" s="13"/>
      <c r="H327" s="189" t="s">
        <v>1</v>
      </c>
      <c r="I327" s="191"/>
      <c r="J327" s="13"/>
      <c r="K327" s="13"/>
      <c r="L327" s="187"/>
      <c r="M327" s="192"/>
      <c r="N327" s="193"/>
      <c r="O327" s="193"/>
      <c r="P327" s="193"/>
      <c r="Q327" s="193"/>
      <c r="R327" s="193"/>
      <c r="S327" s="193"/>
      <c r="T327" s="19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9" t="s">
        <v>155</v>
      </c>
      <c r="AU327" s="189" t="s">
        <v>88</v>
      </c>
      <c r="AV327" s="13" t="s">
        <v>86</v>
      </c>
      <c r="AW327" s="13" t="s">
        <v>34</v>
      </c>
      <c r="AX327" s="13" t="s">
        <v>78</v>
      </c>
      <c r="AY327" s="189" t="s">
        <v>143</v>
      </c>
    </row>
    <row r="328" s="13" customFormat="1">
      <c r="A328" s="13"/>
      <c r="B328" s="187"/>
      <c r="C328" s="13"/>
      <c r="D328" s="188" t="s">
        <v>155</v>
      </c>
      <c r="E328" s="189" t="s">
        <v>1</v>
      </c>
      <c r="F328" s="190" t="s">
        <v>185</v>
      </c>
      <c r="G328" s="13"/>
      <c r="H328" s="189" t="s">
        <v>1</v>
      </c>
      <c r="I328" s="191"/>
      <c r="J328" s="13"/>
      <c r="K328" s="13"/>
      <c r="L328" s="187"/>
      <c r="M328" s="192"/>
      <c r="N328" s="193"/>
      <c r="O328" s="193"/>
      <c r="P328" s="193"/>
      <c r="Q328" s="193"/>
      <c r="R328" s="193"/>
      <c r="S328" s="193"/>
      <c r="T328" s="19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9" t="s">
        <v>155</v>
      </c>
      <c r="AU328" s="189" t="s">
        <v>88</v>
      </c>
      <c r="AV328" s="13" t="s">
        <v>86</v>
      </c>
      <c r="AW328" s="13" t="s">
        <v>34</v>
      </c>
      <c r="AX328" s="13" t="s">
        <v>78</v>
      </c>
      <c r="AY328" s="189" t="s">
        <v>143</v>
      </c>
    </row>
    <row r="329" s="14" customFormat="1">
      <c r="A329" s="14"/>
      <c r="B329" s="195"/>
      <c r="C329" s="14"/>
      <c r="D329" s="188" t="s">
        <v>155</v>
      </c>
      <c r="E329" s="196" t="s">
        <v>1</v>
      </c>
      <c r="F329" s="197" t="s">
        <v>266</v>
      </c>
      <c r="G329" s="14"/>
      <c r="H329" s="198">
        <v>38.719999999999999</v>
      </c>
      <c r="I329" s="199"/>
      <c r="J329" s="14"/>
      <c r="K329" s="14"/>
      <c r="L329" s="195"/>
      <c r="M329" s="200"/>
      <c r="N329" s="201"/>
      <c r="O329" s="201"/>
      <c r="P329" s="201"/>
      <c r="Q329" s="201"/>
      <c r="R329" s="201"/>
      <c r="S329" s="201"/>
      <c r="T329" s="20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6" t="s">
        <v>155</v>
      </c>
      <c r="AU329" s="196" t="s">
        <v>88</v>
      </c>
      <c r="AV329" s="14" t="s">
        <v>88</v>
      </c>
      <c r="AW329" s="14" t="s">
        <v>34</v>
      </c>
      <c r="AX329" s="14" t="s">
        <v>78</v>
      </c>
      <c r="AY329" s="196" t="s">
        <v>143</v>
      </c>
    </row>
    <row r="330" s="13" customFormat="1">
      <c r="A330" s="13"/>
      <c r="B330" s="187"/>
      <c r="C330" s="13"/>
      <c r="D330" s="188" t="s">
        <v>155</v>
      </c>
      <c r="E330" s="189" t="s">
        <v>1</v>
      </c>
      <c r="F330" s="190" t="s">
        <v>187</v>
      </c>
      <c r="G330" s="13"/>
      <c r="H330" s="189" t="s">
        <v>1</v>
      </c>
      <c r="I330" s="191"/>
      <c r="J330" s="13"/>
      <c r="K330" s="13"/>
      <c r="L330" s="187"/>
      <c r="M330" s="192"/>
      <c r="N330" s="193"/>
      <c r="O330" s="193"/>
      <c r="P330" s="193"/>
      <c r="Q330" s="193"/>
      <c r="R330" s="193"/>
      <c r="S330" s="193"/>
      <c r="T330" s="19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9" t="s">
        <v>155</v>
      </c>
      <c r="AU330" s="189" t="s">
        <v>88</v>
      </c>
      <c r="AV330" s="13" t="s">
        <v>86</v>
      </c>
      <c r="AW330" s="13" t="s">
        <v>34</v>
      </c>
      <c r="AX330" s="13" t="s">
        <v>78</v>
      </c>
      <c r="AY330" s="189" t="s">
        <v>143</v>
      </c>
    </row>
    <row r="331" s="13" customFormat="1">
      <c r="A331" s="13"/>
      <c r="B331" s="187"/>
      <c r="C331" s="13"/>
      <c r="D331" s="188" t="s">
        <v>155</v>
      </c>
      <c r="E331" s="189" t="s">
        <v>1</v>
      </c>
      <c r="F331" s="190" t="s">
        <v>188</v>
      </c>
      <c r="G331" s="13"/>
      <c r="H331" s="189" t="s">
        <v>1</v>
      </c>
      <c r="I331" s="191"/>
      <c r="J331" s="13"/>
      <c r="K331" s="13"/>
      <c r="L331" s="187"/>
      <c r="M331" s="192"/>
      <c r="N331" s="193"/>
      <c r="O331" s="193"/>
      <c r="P331" s="193"/>
      <c r="Q331" s="193"/>
      <c r="R331" s="193"/>
      <c r="S331" s="193"/>
      <c r="T331" s="19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9" t="s">
        <v>155</v>
      </c>
      <c r="AU331" s="189" t="s">
        <v>88</v>
      </c>
      <c r="AV331" s="13" t="s">
        <v>86</v>
      </c>
      <c r="AW331" s="13" t="s">
        <v>34</v>
      </c>
      <c r="AX331" s="13" t="s">
        <v>78</v>
      </c>
      <c r="AY331" s="189" t="s">
        <v>143</v>
      </c>
    </row>
    <row r="332" s="14" customFormat="1">
      <c r="A332" s="14"/>
      <c r="B332" s="195"/>
      <c r="C332" s="14"/>
      <c r="D332" s="188" t="s">
        <v>155</v>
      </c>
      <c r="E332" s="196" t="s">
        <v>1</v>
      </c>
      <c r="F332" s="197" t="s">
        <v>267</v>
      </c>
      <c r="G332" s="14"/>
      <c r="H332" s="198">
        <v>212.58600000000001</v>
      </c>
      <c r="I332" s="199"/>
      <c r="J332" s="14"/>
      <c r="K332" s="14"/>
      <c r="L332" s="195"/>
      <c r="M332" s="200"/>
      <c r="N332" s="201"/>
      <c r="O332" s="201"/>
      <c r="P332" s="201"/>
      <c r="Q332" s="201"/>
      <c r="R332" s="201"/>
      <c r="S332" s="201"/>
      <c r="T332" s="20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6" t="s">
        <v>155</v>
      </c>
      <c r="AU332" s="196" t="s">
        <v>88</v>
      </c>
      <c r="AV332" s="14" t="s">
        <v>88</v>
      </c>
      <c r="AW332" s="14" t="s">
        <v>34</v>
      </c>
      <c r="AX332" s="14" t="s">
        <v>78</v>
      </c>
      <c r="AY332" s="196" t="s">
        <v>143</v>
      </c>
    </row>
    <row r="333" s="14" customFormat="1">
      <c r="A333" s="14"/>
      <c r="B333" s="195"/>
      <c r="C333" s="14"/>
      <c r="D333" s="188" t="s">
        <v>155</v>
      </c>
      <c r="E333" s="196" t="s">
        <v>1</v>
      </c>
      <c r="F333" s="197" t="s">
        <v>268</v>
      </c>
      <c r="G333" s="14"/>
      <c r="H333" s="198">
        <v>185.42599999999999</v>
      </c>
      <c r="I333" s="199"/>
      <c r="J333" s="14"/>
      <c r="K333" s="14"/>
      <c r="L333" s="195"/>
      <c r="M333" s="200"/>
      <c r="N333" s="201"/>
      <c r="O333" s="201"/>
      <c r="P333" s="201"/>
      <c r="Q333" s="201"/>
      <c r="R333" s="201"/>
      <c r="S333" s="201"/>
      <c r="T333" s="20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6" t="s">
        <v>155</v>
      </c>
      <c r="AU333" s="196" t="s">
        <v>88</v>
      </c>
      <c r="AV333" s="14" t="s">
        <v>88</v>
      </c>
      <c r="AW333" s="14" t="s">
        <v>34</v>
      </c>
      <c r="AX333" s="14" t="s">
        <v>78</v>
      </c>
      <c r="AY333" s="196" t="s">
        <v>143</v>
      </c>
    </row>
    <row r="334" s="14" customFormat="1">
      <c r="A334" s="14"/>
      <c r="B334" s="195"/>
      <c r="C334" s="14"/>
      <c r="D334" s="188" t="s">
        <v>155</v>
      </c>
      <c r="E334" s="196" t="s">
        <v>1</v>
      </c>
      <c r="F334" s="197" t="s">
        <v>269</v>
      </c>
      <c r="G334" s="14"/>
      <c r="H334" s="198">
        <v>10.5</v>
      </c>
      <c r="I334" s="199"/>
      <c r="J334" s="14"/>
      <c r="K334" s="14"/>
      <c r="L334" s="195"/>
      <c r="M334" s="200"/>
      <c r="N334" s="201"/>
      <c r="O334" s="201"/>
      <c r="P334" s="201"/>
      <c r="Q334" s="201"/>
      <c r="R334" s="201"/>
      <c r="S334" s="201"/>
      <c r="T334" s="20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196" t="s">
        <v>155</v>
      </c>
      <c r="AU334" s="196" t="s">
        <v>88</v>
      </c>
      <c r="AV334" s="14" t="s">
        <v>88</v>
      </c>
      <c r="AW334" s="14" t="s">
        <v>34</v>
      </c>
      <c r="AX334" s="14" t="s">
        <v>78</v>
      </c>
      <c r="AY334" s="196" t="s">
        <v>143</v>
      </c>
    </row>
    <row r="335" s="14" customFormat="1">
      <c r="A335" s="14"/>
      <c r="B335" s="195"/>
      <c r="C335" s="14"/>
      <c r="D335" s="188" t="s">
        <v>155</v>
      </c>
      <c r="E335" s="196" t="s">
        <v>1</v>
      </c>
      <c r="F335" s="197" t="s">
        <v>270</v>
      </c>
      <c r="G335" s="14"/>
      <c r="H335" s="198">
        <v>27.413</v>
      </c>
      <c r="I335" s="199"/>
      <c r="J335" s="14"/>
      <c r="K335" s="14"/>
      <c r="L335" s="195"/>
      <c r="M335" s="200"/>
      <c r="N335" s="201"/>
      <c r="O335" s="201"/>
      <c r="P335" s="201"/>
      <c r="Q335" s="201"/>
      <c r="R335" s="201"/>
      <c r="S335" s="201"/>
      <c r="T335" s="20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6" t="s">
        <v>155</v>
      </c>
      <c r="AU335" s="196" t="s">
        <v>88</v>
      </c>
      <c r="AV335" s="14" t="s">
        <v>88</v>
      </c>
      <c r="AW335" s="14" t="s">
        <v>34</v>
      </c>
      <c r="AX335" s="14" t="s">
        <v>78</v>
      </c>
      <c r="AY335" s="196" t="s">
        <v>143</v>
      </c>
    </row>
    <row r="336" s="14" customFormat="1">
      <c r="A336" s="14"/>
      <c r="B336" s="195"/>
      <c r="C336" s="14"/>
      <c r="D336" s="188" t="s">
        <v>155</v>
      </c>
      <c r="E336" s="196" t="s">
        <v>1</v>
      </c>
      <c r="F336" s="197" t="s">
        <v>271</v>
      </c>
      <c r="G336" s="14"/>
      <c r="H336" s="198">
        <v>26.774999999999999</v>
      </c>
      <c r="I336" s="199"/>
      <c r="J336" s="14"/>
      <c r="K336" s="14"/>
      <c r="L336" s="195"/>
      <c r="M336" s="200"/>
      <c r="N336" s="201"/>
      <c r="O336" s="201"/>
      <c r="P336" s="201"/>
      <c r="Q336" s="201"/>
      <c r="R336" s="201"/>
      <c r="S336" s="201"/>
      <c r="T336" s="20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6" t="s">
        <v>155</v>
      </c>
      <c r="AU336" s="196" t="s">
        <v>88</v>
      </c>
      <c r="AV336" s="14" t="s">
        <v>88</v>
      </c>
      <c r="AW336" s="14" t="s">
        <v>34</v>
      </c>
      <c r="AX336" s="14" t="s">
        <v>78</v>
      </c>
      <c r="AY336" s="196" t="s">
        <v>143</v>
      </c>
    </row>
    <row r="337" s="16" customFormat="1">
      <c r="A337" s="16"/>
      <c r="B337" s="211"/>
      <c r="C337" s="16"/>
      <c r="D337" s="188" t="s">
        <v>155</v>
      </c>
      <c r="E337" s="212" t="s">
        <v>1</v>
      </c>
      <c r="F337" s="213" t="s">
        <v>198</v>
      </c>
      <c r="G337" s="16"/>
      <c r="H337" s="214">
        <v>501.41999999999996</v>
      </c>
      <c r="I337" s="215"/>
      <c r="J337" s="16"/>
      <c r="K337" s="16"/>
      <c r="L337" s="211"/>
      <c r="M337" s="216"/>
      <c r="N337" s="217"/>
      <c r="O337" s="217"/>
      <c r="P337" s="217"/>
      <c r="Q337" s="217"/>
      <c r="R337" s="217"/>
      <c r="S337" s="217"/>
      <c r="T337" s="218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12" t="s">
        <v>155</v>
      </c>
      <c r="AU337" s="212" t="s">
        <v>88</v>
      </c>
      <c r="AV337" s="16" t="s">
        <v>164</v>
      </c>
      <c r="AW337" s="16" t="s">
        <v>34</v>
      </c>
      <c r="AX337" s="16" t="s">
        <v>78</v>
      </c>
      <c r="AY337" s="212" t="s">
        <v>143</v>
      </c>
    </row>
    <row r="338" s="13" customFormat="1">
      <c r="A338" s="13"/>
      <c r="B338" s="187"/>
      <c r="C338" s="13"/>
      <c r="D338" s="188" t="s">
        <v>155</v>
      </c>
      <c r="E338" s="189" t="s">
        <v>1</v>
      </c>
      <c r="F338" s="190" t="s">
        <v>194</v>
      </c>
      <c r="G338" s="13"/>
      <c r="H338" s="189" t="s">
        <v>1</v>
      </c>
      <c r="I338" s="191"/>
      <c r="J338" s="13"/>
      <c r="K338" s="13"/>
      <c r="L338" s="187"/>
      <c r="M338" s="192"/>
      <c r="N338" s="193"/>
      <c r="O338" s="193"/>
      <c r="P338" s="193"/>
      <c r="Q338" s="193"/>
      <c r="R338" s="193"/>
      <c r="S338" s="193"/>
      <c r="T338" s="19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9" t="s">
        <v>155</v>
      </c>
      <c r="AU338" s="189" t="s">
        <v>88</v>
      </c>
      <c r="AV338" s="13" t="s">
        <v>86</v>
      </c>
      <c r="AW338" s="13" t="s">
        <v>34</v>
      </c>
      <c r="AX338" s="13" t="s">
        <v>78</v>
      </c>
      <c r="AY338" s="189" t="s">
        <v>143</v>
      </c>
    </row>
    <row r="339" s="14" customFormat="1">
      <c r="A339" s="14"/>
      <c r="B339" s="195"/>
      <c r="C339" s="14"/>
      <c r="D339" s="188" t="s">
        <v>155</v>
      </c>
      <c r="E339" s="196" t="s">
        <v>1</v>
      </c>
      <c r="F339" s="197" t="s">
        <v>272</v>
      </c>
      <c r="G339" s="14"/>
      <c r="H339" s="198">
        <v>268.75200000000001</v>
      </c>
      <c r="I339" s="199"/>
      <c r="J339" s="14"/>
      <c r="K339" s="14"/>
      <c r="L339" s="195"/>
      <c r="M339" s="200"/>
      <c r="N339" s="201"/>
      <c r="O339" s="201"/>
      <c r="P339" s="201"/>
      <c r="Q339" s="201"/>
      <c r="R339" s="201"/>
      <c r="S339" s="201"/>
      <c r="T339" s="20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6" t="s">
        <v>155</v>
      </c>
      <c r="AU339" s="196" t="s">
        <v>88</v>
      </c>
      <c r="AV339" s="14" t="s">
        <v>88</v>
      </c>
      <c r="AW339" s="14" t="s">
        <v>34</v>
      </c>
      <c r="AX339" s="14" t="s">
        <v>78</v>
      </c>
      <c r="AY339" s="196" t="s">
        <v>143</v>
      </c>
    </row>
    <row r="340" s="15" customFormat="1">
      <c r="A340" s="15"/>
      <c r="B340" s="203"/>
      <c r="C340" s="15"/>
      <c r="D340" s="188" t="s">
        <v>155</v>
      </c>
      <c r="E340" s="204" t="s">
        <v>1</v>
      </c>
      <c r="F340" s="205" t="s">
        <v>163</v>
      </c>
      <c r="G340" s="15"/>
      <c r="H340" s="206">
        <v>770.17200000000003</v>
      </c>
      <c r="I340" s="207"/>
      <c r="J340" s="15"/>
      <c r="K340" s="15"/>
      <c r="L340" s="203"/>
      <c r="M340" s="208"/>
      <c r="N340" s="209"/>
      <c r="O340" s="209"/>
      <c r="P340" s="209"/>
      <c r="Q340" s="209"/>
      <c r="R340" s="209"/>
      <c r="S340" s="209"/>
      <c r="T340" s="210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04" t="s">
        <v>155</v>
      </c>
      <c r="AU340" s="204" t="s">
        <v>88</v>
      </c>
      <c r="AV340" s="15" t="s">
        <v>149</v>
      </c>
      <c r="AW340" s="15" t="s">
        <v>34</v>
      </c>
      <c r="AX340" s="15" t="s">
        <v>86</v>
      </c>
      <c r="AY340" s="204" t="s">
        <v>143</v>
      </c>
    </row>
    <row r="341" s="2" customFormat="1" ht="21.75" customHeight="1">
      <c r="A341" s="38"/>
      <c r="B341" s="172"/>
      <c r="C341" s="173" t="s">
        <v>382</v>
      </c>
      <c r="D341" s="173" t="s">
        <v>145</v>
      </c>
      <c r="E341" s="174" t="s">
        <v>383</v>
      </c>
      <c r="F341" s="175" t="s">
        <v>384</v>
      </c>
      <c r="G341" s="176" t="s">
        <v>153</v>
      </c>
      <c r="H341" s="177">
        <v>36.539999999999999</v>
      </c>
      <c r="I341" s="178"/>
      <c r="J341" s="179">
        <f>ROUND(I341*H341,2)</f>
        <v>0</v>
      </c>
      <c r="K341" s="180"/>
      <c r="L341" s="39"/>
      <c r="M341" s="181" t="s">
        <v>1</v>
      </c>
      <c r="N341" s="182" t="s">
        <v>43</v>
      </c>
      <c r="O341" s="77"/>
      <c r="P341" s="183">
        <f>O341*H341</f>
        <v>0</v>
      </c>
      <c r="Q341" s="183">
        <v>0.34499999999999997</v>
      </c>
      <c r="R341" s="183">
        <f>Q341*H341</f>
        <v>12.606299999999999</v>
      </c>
      <c r="S341" s="183">
        <v>0</v>
      </c>
      <c r="T341" s="18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85" t="s">
        <v>149</v>
      </c>
      <c r="AT341" s="185" t="s">
        <v>145</v>
      </c>
      <c r="AU341" s="185" t="s">
        <v>88</v>
      </c>
      <c r="AY341" s="19" t="s">
        <v>143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9" t="s">
        <v>86</v>
      </c>
      <c r="BK341" s="186">
        <f>ROUND(I341*H341,2)</f>
        <v>0</v>
      </c>
      <c r="BL341" s="19" t="s">
        <v>149</v>
      </c>
      <c r="BM341" s="185" t="s">
        <v>385</v>
      </c>
    </row>
    <row r="342" s="14" customFormat="1">
      <c r="A342" s="14"/>
      <c r="B342" s="195"/>
      <c r="C342" s="14"/>
      <c r="D342" s="188" t="s">
        <v>155</v>
      </c>
      <c r="E342" s="196" t="s">
        <v>1</v>
      </c>
      <c r="F342" s="197" t="s">
        <v>386</v>
      </c>
      <c r="G342" s="14"/>
      <c r="H342" s="198">
        <v>36.539999999999999</v>
      </c>
      <c r="I342" s="199"/>
      <c r="J342" s="14"/>
      <c r="K342" s="14"/>
      <c r="L342" s="195"/>
      <c r="M342" s="200"/>
      <c r="N342" s="201"/>
      <c r="O342" s="201"/>
      <c r="P342" s="201"/>
      <c r="Q342" s="201"/>
      <c r="R342" s="201"/>
      <c r="S342" s="201"/>
      <c r="T342" s="20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6" t="s">
        <v>155</v>
      </c>
      <c r="AU342" s="196" t="s">
        <v>88</v>
      </c>
      <c r="AV342" s="14" t="s">
        <v>88</v>
      </c>
      <c r="AW342" s="14" t="s">
        <v>34</v>
      </c>
      <c r="AX342" s="14" t="s">
        <v>78</v>
      </c>
      <c r="AY342" s="196" t="s">
        <v>143</v>
      </c>
    </row>
    <row r="343" s="15" customFormat="1">
      <c r="A343" s="15"/>
      <c r="B343" s="203"/>
      <c r="C343" s="15"/>
      <c r="D343" s="188" t="s">
        <v>155</v>
      </c>
      <c r="E343" s="204" t="s">
        <v>1</v>
      </c>
      <c r="F343" s="205" t="s">
        <v>163</v>
      </c>
      <c r="G343" s="15"/>
      <c r="H343" s="206">
        <v>36.539999999999999</v>
      </c>
      <c r="I343" s="207"/>
      <c r="J343" s="15"/>
      <c r="K343" s="15"/>
      <c r="L343" s="203"/>
      <c r="M343" s="208"/>
      <c r="N343" s="209"/>
      <c r="O343" s="209"/>
      <c r="P343" s="209"/>
      <c r="Q343" s="209"/>
      <c r="R343" s="209"/>
      <c r="S343" s="209"/>
      <c r="T343" s="21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04" t="s">
        <v>155</v>
      </c>
      <c r="AU343" s="204" t="s">
        <v>88</v>
      </c>
      <c r="AV343" s="15" t="s">
        <v>149</v>
      </c>
      <c r="AW343" s="15" t="s">
        <v>34</v>
      </c>
      <c r="AX343" s="15" t="s">
        <v>86</v>
      </c>
      <c r="AY343" s="204" t="s">
        <v>143</v>
      </c>
    </row>
    <row r="344" s="2" customFormat="1" ht="24.15" customHeight="1">
      <c r="A344" s="38"/>
      <c r="B344" s="172"/>
      <c r="C344" s="173" t="s">
        <v>387</v>
      </c>
      <c r="D344" s="173" t="s">
        <v>145</v>
      </c>
      <c r="E344" s="174" t="s">
        <v>388</v>
      </c>
      <c r="F344" s="175" t="s">
        <v>389</v>
      </c>
      <c r="G344" s="176" t="s">
        <v>153</v>
      </c>
      <c r="H344" s="177">
        <v>1826.172</v>
      </c>
      <c r="I344" s="178"/>
      <c r="J344" s="179">
        <f>ROUND(I344*H344,2)</f>
        <v>0</v>
      </c>
      <c r="K344" s="180"/>
      <c r="L344" s="39"/>
      <c r="M344" s="181" t="s">
        <v>1</v>
      </c>
      <c r="N344" s="182" t="s">
        <v>43</v>
      </c>
      <c r="O344" s="77"/>
      <c r="P344" s="183">
        <f>O344*H344</f>
        <v>0</v>
      </c>
      <c r="Q344" s="183">
        <v>0</v>
      </c>
      <c r="R344" s="183">
        <f>Q344*H344</f>
        <v>0</v>
      </c>
      <c r="S344" s="183">
        <v>0</v>
      </c>
      <c r="T344" s="18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5" t="s">
        <v>149</v>
      </c>
      <c r="AT344" s="185" t="s">
        <v>145</v>
      </c>
      <c r="AU344" s="185" t="s">
        <v>88</v>
      </c>
      <c r="AY344" s="19" t="s">
        <v>143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9" t="s">
        <v>86</v>
      </c>
      <c r="BK344" s="186">
        <f>ROUND(I344*H344,2)</f>
        <v>0</v>
      </c>
      <c r="BL344" s="19" t="s">
        <v>149</v>
      </c>
      <c r="BM344" s="185" t="s">
        <v>390</v>
      </c>
    </row>
    <row r="345" s="13" customFormat="1">
      <c r="A345" s="13"/>
      <c r="B345" s="187"/>
      <c r="C345" s="13"/>
      <c r="D345" s="188" t="s">
        <v>155</v>
      </c>
      <c r="E345" s="189" t="s">
        <v>1</v>
      </c>
      <c r="F345" s="190" t="s">
        <v>184</v>
      </c>
      <c r="G345" s="13"/>
      <c r="H345" s="189" t="s">
        <v>1</v>
      </c>
      <c r="I345" s="191"/>
      <c r="J345" s="13"/>
      <c r="K345" s="13"/>
      <c r="L345" s="187"/>
      <c r="M345" s="192"/>
      <c r="N345" s="193"/>
      <c r="O345" s="193"/>
      <c r="P345" s="193"/>
      <c r="Q345" s="193"/>
      <c r="R345" s="193"/>
      <c r="S345" s="193"/>
      <c r="T345" s="19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9" t="s">
        <v>155</v>
      </c>
      <c r="AU345" s="189" t="s">
        <v>88</v>
      </c>
      <c r="AV345" s="13" t="s">
        <v>86</v>
      </c>
      <c r="AW345" s="13" t="s">
        <v>34</v>
      </c>
      <c r="AX345" s="13" t="s">
        <v>78</v>
      </c>
      <c r="AY345" s="189" t="s">
        <v>143</v>
      </c>
    </row>
    <row r="346" s="13" customFormat="1">
      <c r="A346" s="13"/>
      <c r="B346" s="187"/>
      <c r="C346" s="13"/>
      <c r="D346" s="188" t="s">
        <v>155</v>
      </c>
      <c r="E346" s="189" t="s">
        <v>1</v>
      </c>
      <c r="F346" s="190" t="s">
        <v>185</v>
      </c>
      <c r="G346" s="13"/>
      <c r="H346" s="189" t="s">
        <v>1</v>
      </c>
      <c r="I346" s="191"/>
      <c r="J346" s="13"/>
      <c r="K346" s="13"/>
      <c r="L346" s="187"/>
      <c r="M346" s="192"/>
      <c r="N346" s="193"/>
      <c r="O346" s="193"/>
      <c r="P346" s="193"/>
      <c r="Q346" s="193"/>
      <c r="R346" s="193"/>
      <c r="S346" s="193"/>
      <c r="T346" s="19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9" t="s">
        <v>155</v>
      </c>
      <c r="AU346" s="189" t="s">
        <v>88</v>
      </c>
      <c r="AV346" s="13" t="s">
        <v>86</v>
      </c>
      <c r="AW346" s="13" t="s">
        <v>34</v>
      </c>
      <c r="AX346" s="13" t="s">
        <v>78</v>
      </c>
      <c r="AY346" s="189" t="s">
        <v>143</v>
      </c>
    </row>
    <row r="347" s="14" customFormat="1">
      <c r="A347" s="14"/>
      <c r="B347" s="195"/>
      <c r="C347" s="14"/>
      <c r="D347" s="188" t="s">
        <v>155</v>
      </c>
      <c r="E347" s="196" t="s">
        <v>1</v>
      </c>
      <c r="F347" s="197" t="s">
        <v>266</v>
      </c>
      <c r="G347" s="14"/>
      <c r="H347" s="198">
        <v>38.719999999999999</v>
      </c>
      <c r="I347" s="199"/>
      <c r="J347" s="14"/>
      <c r="K347" s="14"/>
      <c r="L347" s="195"/>
      <c r="M347" s="200"/>
      <c r="N347" s="201"/>
      <c r="O347" s="201"/>
      <c r="P347" s="201"/>
      <c r="Q347" s="201"/>
      <c r="R347" s="201"/>
      <c r="S347" s="201"/>
      <c r="T347" s="20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6" t="s">
        <v>155</v>
      </c>
      <c r="AU347" s="196" t="s">
        <v>88</v>
      </c>
      <c r="AV347" s="14" t="s">
        <v>88</v>
      </c>
      <c r="AW347" s="14" t="s">
        <v>34</v>
      </c>
      <c r="AX347" s="14" t="s">
        <v>78</v>
      </c>
      <c r="AY347" s="196" t="s">
        <v>143</v>
      </c>
    </row>
    <row r="348" s="13" customFormat="1">
      <c r="A348" s="13"/>
      <c r="B348" s="187"/>
      <c r="C348" s="13"/>
      <c r="D348" s="188" t="s">
        <v>155</v>
      </c>
      <c r="E348" s="189" t="s">
        <v>1</v>
      </c>
      <c r="F348" s="190" t="s">
        <v>187</v>
      </c>
      <c r="G348" s="13"/>
      <c r="H348" s="189" t="s">
        <v>1</v>
      </c>
      <c r="I348" s="191"/>
      <c r="J348" s="13"/>
      <c r="K348" s="13"/>
      <c r="L348" s="187"/>
      <c r="M348" s="192"/>
      <c r="N348" s="193"/>
      <c r="O348" s="193"/>
      <c r="P348" s="193"/>
      <c r="Q348" s="193"/>
      <c r="R348" s="193"/>
      <c r="S348" s="193"/>
      <c r="T348" s="19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9" t="s">
        <v>155</v>
      </c>
      <c r="AU348" s="189" t="s">
        <v>88</v>
      </c>
      <c r="AV348" s="13" t="s">
        <v>86</v>
      </c>
      <c r="AW348" s="13" t="s">
        <v>34</v>
      </c>
      <c r="AX348" s="13" t="s">
        <v>78</v>
      </c>
      <c r="AY348" s="189" t="s">
        <v>143</v>
      </c>
    </row>
    <row r="349" s="13" customFormat="1">
      <c r="A349" s="13"/>
      <c r="B349" s="187"/>
      <c r="C349" s="13"/>
      <c r="D349" s="188" t="s">
        <v>155</v>
      </c>
      <c r="E349" s="189" t="s">
        <v>1</v>
      </c>
      <c r="F349" s="190" t="s">
        <v>188</v>
      </c>
      <c r="G349" s="13"/>
      <c r="H349" s="189" t="s">
        <v>1</v>
      </c>
      <c r="I349" s="191"/>
      <c r="J349" s="13"/>
      <c r="K349" s="13"/>
      <c r="L349" s="187"/>
      <c r="M349" s="192"/>
      <c r="N349" s="193"/>
      <c r="O349" s="193"/>
      <c r="P349" s="193"/>
      <c r="Q349" s="193"/>
      <c r="R349" s="193"/>
      <c r="S349" s="193"/>
      <c r="T349" s="19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9" t="s">
        <v>155</v>
      </c>
      <c r="AU349" s="189" t="s">
        <v>88</v>
      </c>
      <c r="AV349" s="13" t="s">
        <v>86</v>
      </c>
      <c r="AW349" s="13" t="s">
        <v>34</v>
      </c>
      <c r="AX349" s="13" t="s">
        <v>78</v>
      </c>
      <c r="AY349" s="189" t="s">
        <v>143</v>
      </c>
    </row>
    <row r="350" s="14" customFormat="1">
      <c r="A350" s="14"/>
      <c r="B350" s="195"/>
      <c r="C350" s="14"/>
      <c r="D350" s="188" t="s">
        <v>155</v>
      </c>
      <c r="E350" s="196" t="s">
        <v>1</v>
      </c>
      <c r="F350" s="197" t="s">
        <v>267</v>
      </c>
      <c r="G350" s="14"/>
      <c r="H350" s="198">
        <v>212.58600000000001</v>
      </c>
      <c r="I350" s="199"/>
      <c r="J350" s="14"/>
      <c r="K350" s="14"/>
      <c r="L350" s="195"/>
      <c r="M350" s="200"/>
      <c r="N350" s="201"/>
      <c r="O350" s="201"/>
      <c r="P350" s="201"/>
      <c r="Q350" s="201"/>
      <c r="R350" s="201"/>
      <c r="S350" s="201"/>
      <c r="T350" s="20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6" t="s">
        <v>155</v>
      </c>
      <c r="AU350" s="196" t="s">
        <v>88</v>
      </c>
      <c r="AV350" s="14" t="s">
        <v>88</v>
      </c>
      <c r="AW350" s="14" t="s">
        <v>34</v>
      </c>
      <c r="AX350" s="14" t="s">
        <v>78</v>
      </c>
      <c r="AY350" s="196" t="s">
        <v>143</v>
      </c>
    </row>
    <row r="351" s="14" customFormat="1">
      <c r="A351" s="14"/>
      <c r="B351" s="195"/>
      <c r="C351" s="14"/>
      <c r="D351" s="188" t="s">
        <v>155</v>
      </c>
      <c r="E351" s="196" t="s">
        <v>1</v>
      </c>
      <c r="F351" s="197" t="s">
        <v>268</v>
      </c>
      <c r="G351" s="14"/>
      <c r="H351" s="198">
        <v>185.42599999999999</v>
      </c>
      <c r="I351" s="199"/>
      <c r="J351" s="14"/>
      <c r="K351" s="14"/>
      <c r="L351" s="195"/>
      <c r="M351" s="200"/>
      <c r="N351" s="201"/>
      <c r="O351" s="201"/>
      <c r="P351" s="201"/>
      <c r="Q351" s="201"/>
      <c r="R351" s="201"/>
      <c r="S351" s="201"/>
      <c r="T351" s="20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6" t="s">
        <v>155</v>
      </c>
      <c r="AU351" s="196" t="s">
        <v>88</v>
      </c>
      <c r="AV351" s="14" t="s">
        <v>88</v>
      </c>
      <c r="AW351" s="14" t="s">
        <v>34</v>
      </c>
      <c r="AX351" s="14" t="s">
        <v>78</v>
      </c>
      <c r="AY351" s="196" t="s">
        <v>143</v>
      </c>
    </row>
    <row r="352" s="14" customFormat="1">
      <c r="A352" s="14"/>
      <c r="B352" s="195"/>
      <c r="C352" s="14"/>
      <c r="D352" s="188" t="s">
        <v>155</v>
      </c>
      <c r="E352" s="196" t="s">
        <v>1</v>
      </c>
      <c r="F352" s="197" t="s">
        <v>269</v>
      </c>
      <c r="G352" s="14"/>
      <c r="H352" s="198">
        <v>10.5</v>
      </c>
      <c r="I352" s="199"/>
      <c r="J352" s="14"/>
      <c r="K352" s="14"/>
      <c r="L352" s="195"/>
      <c r="M352" s="200"/>
      <c r="N352" s="201"/>
      <c r="O352" s="201"/>
      <c r="P352" s="201"/>
      <c r="Q352" s="201"/>
      <c r="R352" s="201"/>
      <c r="S352" s="201"/>
      <c r="T352" s="20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6" t="s">
        <v>155</v>
      </c>
      <c r="AU352" s="196" t="s">
        <v>88</v>
      </c>
      <c r="AV352" s="14" t="s">
        <v>88</v>
      </c>
      <c r="AW352" s="14" t="s">
        <v>34</v>
      </c>
      <c r="AX352" s="14" t="s">
        <v>78</v>
      </c>
      <c r="AY352" s="196" t="s">
        <v>143</v>
      </c>
    </row>
    <row r="353" s="14" customFormat="1">
      <c r="A353" s="14"/>
      <c r="B353" s="195"/>
      <c r="C353" s="14"/>
      <c r="D353" s="188" t="s">
        <v>155</v>
      </c>
      <c r="E353" s="196" t="s">
        <v>1</v>
      </c>
      <c r="F353" s="197" t="s">
        <v>270</v>
      </c>
      <c r="G353" s="14"/>
      <c r="H353" s="198">
        <v>27.413</v>
      </c>
      <c r="I353" s="199"/>
      <c r="J353" s="14"/>
      <c r="K353" s="14"/>
      <c r="L353" s="195"/>
      <c r="M353" s="200"/>
      <c r="N353" s="201"/>
      <c r="O353" s="201"/>
      <c r="P353" s="201"/>
      <c r="Q353" s="201"/>
      <c r="R353" s="201"/>
      <c r="S353" s="201"/>
      <c r="T353" s="20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6" t="s">
        <v>155</v>
      </c>
      <c r="AU353" s="196" t="s">
        <v>88</v>
      </c>
      <c r="AV353" s="14" t="s">
        <v>88</v>
      </c>
      <c r="AW353" s="14" t="s">
        <v>34</v>
      </c>
      <c r="AX353" s="14" t="s">
        <v>78</v>
      </c>
      <c r="AY353" s="196" t="s">
        <v>143</v>
      </c>
    </row>
    <row r="354" s="14" customFormat="1">
      <c r="A354" s="14"/>
      <c r="B354" s="195"/>
      <c r="C354" s="14"/>
      <c r="D354" s="188" t="s">
        <v>155</v>
      </c>
      <c r="E354" s="196" t="s">
        <v>1</v>
      </c>
      <c r="F354" s="197" t="s">
        <v>271</v>
      </c>
      <c r="G354" s="14"/>
      <c r="H354" s="198">
        <v>26.774999999999999</v>
      </c>
      <c r="I354" s="199"/>
      <c r="J354" s="14"/>
      <c r="K354" s="14"/>
      <c r="L354" s="195"/>
      <c r="M354" s="200"/>
      <c r="N354" s="201"/>
      <c r="O354" s="201"/>
      <c r="P354" s="201"/>
      <c r="Q354" s="201"/>
      <c r="R354" s="201"/>
      <c r="S354" s="201"/>
      <c r="T354" s="20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6" t="s">
        <v>155</v>
      </c>
      <c r="AU354" s="196" t="s">
        <v>88</v>
      </c>
      <c r="AV354" s="14" t="s">
        <v>88</v>
      </c>
      <c r="AW354" s="14" t="s">
        <v>34</v>
      </c>
      <c r="AX354" s="14" t="s">
        <v>78</v>
      </c>
      <c r="AY354" s="196" t="s">
        <v>143</v>
      </c>
    </row>
    <row r="355" s="16" customFormat="1">
      <c r="A355" s="16"/>
      <c r="B355" s="211"/>
      <c r="C355" s="16"/>
      <c r="D355" s="188" t="s">
        <v>155</v>
      </c>
      <c r="E355" s="212" t="s">
        <v>1</v>
      </c>
      <c r="F355" s="213" t="s">
        <v>198</v>
      </c>
      <c r="G355" s="16"/>
      <c r="H355" s="214">
        <v>501.41999999999996</v>
      </c>
      <c r="I355" s="215"/>
      <c r="J355" s="16"/>
      <c r="K355" s="16"/>
      <c r="L355" s="211"/>
      <c r="M355" s="216"/>
      <c r="N355" s="217"/>
      <c r="O355" s="217"/>
      <c r="P355" s="217"/>
      <c r="Q355" s="217"/>
      <c r="R355" s="217"/>
      <c r="S355" s="217"/>
      <c r="T355" s="218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12" t="s">
        <v>155</v>
      </c>
      <c r="AU355" s="212" t="s">
        <v>88</v>
      </c>
      <c r="AV355" s="16" t="s">
        <v>164</v>
      </c>
      <c r="AW355" s="16" t="s">
        <v>34</v>
      </c>
      <c r="AX355" s="16" t="s">
        <v>78</v>
      </c>
      <c r="AY355" s="212" t="s">
        <v>143</v>
      </c>
    </row>
    <row r="356" s="13" customFormat="1">
      <c r="A356" s="13"/>
      <c r="B356" s="187"/>
      <c r="C356" s="13"/>
      <c r="D356" s="188" t="s">
        <v>155</v>
      </c>
      <c r="E356" s="189" t="s">
        <v>1</v>
      </c>
      <c r="F356" s="190" t="s">
        <v>194</v>
      </c>
      <c r="G356" s="13"/>
      <c r="H356" s="189" t="s">
        <v>1</v>
      </c>
      <c r="I356" s="191"/>
      <c r="J356" s="13"/>
      <c r="K356" s="13"/>
      <c r="L356" s="187"/>
      <c r="M356" s="192"/>
      <c r="N356" s="193"/>
      <c r="O356" s="193"/>
      <c r="P356" s="193"/>
      <c r="Q356" s="193"/>
      <c r="R356" s="193"/>
      <c r="S356" s="193"/>
      <c r="T356" s="19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9" t="s">
        <v>155</v>
      </c>
      <c r="AU356" s="189" t="s">
        <v>88</v>
      </c>
      <c r="AV356" s="13" t="s">
        <v>86</v>
      </c>
      <c r="AW356" s="13" t="s">
        <v>34</v>
      </c>
      <c r="AX356" s="13" t="s">
        <v>78</v>
      </c>
      <c r="AY356" s="189" t="s">
        <v>143</v>
      </c>
    </row>
    <row r="357" s="14" customFormat="1">
      <c r="A357" s="14"/>
      <c r="B357" s="195"/>
      <c r="C357" s="14"/>
      <c r="D357" s="188" t="s">
        <v>155</v>
      </c>
      <c r="E357" s="196" t="s">
        <v>1</v>
      </c>
      <c r="F357" s="197" t="s">
        <v>272</v>
      </c>
      <c r="G357" s="14"/>
      <c r="H357" s="198">
        <v>268.75200000000001</v>
      </c>
      <c r="I357" s="199"/>
      <c r="J357" s="14"/>
      <c r="K357" s="14"/>
      <c r="L357" s="195"/>
      <c r="M357" s="200"/>
      <c r="N357" s="201"/>
      <c r="O357" s="201"/>
      <c r="P357" s="201"/>
      <c r="Q357" s="201"/>
      <c r="R357" s="201"/>
      <c r="S357" s="201"/>
      <c r="T357" s="20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6" t="s">
        <v>155</v>
      </c>
      <c r="AU357" s="196" t="s">
        <v>88</v>
      </c>
      <c r="AV357" s="14" t="s">
        <v>88</v>
      </c>
      <c r="AW357" s="14" t="s">
        <v>34</v>
      </c>
      <c r="AX357" s="14" t="s">
        <v>78</v>
      </c>
      <c r="AY357" s="196" t="s">
        <v>143</v>
      </c>
    </row>
    <row r="358" s="13" customFormat="1">
      <c r="A358" s="13"/>
      <c r="B358" s="187"/>
      <c r="C358" s="13"/>
      <c r="D358" s="188" t="s">
        <v>155</v>
      </c>
      <c r="E358" s="189" t="s">
        <v>1</v>
      </c>
      <c r="F358" s="190" t="s">
        <v>196</v>
      </c>
      <c r="G358" s="13"/>
      <c r="H358" s="189" t="s">
        <v>1</v>
      </c>
      <c r="I358" s="191"/>
      <c r="J358" s="13"/>
      <c r="K358" s="13"/>
      <c r="L358" s="187"/>
      <c r="M358" s="192"/>
      <c r="N358" s="193"/>
      <c r="O358" s="193"/>
      <c r="P358" s="193"/>
      <c r="Q358" s="193"/>
      <c r="R358" s="193"/>
      <c r="S358" s="193"/>
      <c r="T358" s="19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9" t="s">
        <v>155</v>
      </c>
      <c r="AU358" s="189" t="s">
        <v>88</v>
      </c>
      <c r="AV358" s="13" t="s">
        <v>86</v>
      </c>
      <c r="AW358" s="13" t="s">
        <v>34</v>
      </c>
      <c r="AX358" s="13" t="s">
        <v>78</v>
      </c>
      <c r="AY358" s="189" t="s">
        <v>143</v>
      </c>
    </row>
    <row r="359" s="14" customFormat="1">
      <c r="A359" s="14"/>
      <c r="B359" s="195"/>
      <c r="C359" s="14"/>
      <c r="D359" s="188" t="s">
        <v>155</v>
      </c>
      <c r="E359" s="196" t="s">
        <v>1</v>
      </c>
      <c r="F359" s="197" t="s">
        <v>273</v>
      </c>
      <c r="G359" s="14"/>
      <c r="H359" s="198">
        <v>1056</v>
      </c>
      <c r="I359" s="199"/>
      <c r="J359" s="14"/>
      <c r="K359" s="14"/>
      <c r="L359" s="195"/>
      <c r="M359" s="200"/>
      <c r="N359" s="201"/>
      <c r="O359" s="201"/>
      <c r="P359" s="201"/>
      <c r="Q359" s="201"/>
      <c r="R359" s="201"/>
      <c r="S359" s="201"/>
      <c r="T359" s="20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6" t="s">
        <v>155</v>
      </c>
      <c r="AU359" s="196" t="s">
        <v>88</v>
      </c>
      <c r="AV359" s="14" t="s">
        <v>88</v>
      </c>
      <c r="AW359" s="14" t="s">
        <v>34</v>
      </c>
      <c r="AX359" s="14" t="s">
        <v>78</v>
      </c>
      <c r="AY359" s="196" t="s">
        <v>143</v>
      </c>
    </row>
    <row r="360" s="15" customFormat="1">
      <c r="A360" s="15"/>
      <c r="B360" s="203"/>
      <c r="C360" s="15"/>
      <c r="D360" s="188" t="s">
        <v>155</v>
      </c>
      <c r="E360" s="204" t="s">
        <v>1</v>
      </c>
      <c r="F360" s="205" t="s">
        <v>163</v>
      </c>
      <c r="G360" s="15"/>
      <c r="H360" s="206">
        <v>1826.172</v>
      </c>
      <c r="I360" s="207"/>
      <c r="J360" s="15"/>
      <c r="K360" s="15"/>
      <c r="L360" s="203"/>
      <c r="M360" s="208"/>
      <c r="N360" s="209"/>
      <c r="O360" s="209"/>
      <c r="P360" s="209"/>
      <c r="Q360" s="209"/>
      <c r="R360" s="209"/>
      <c r="S360" s="209"/>
      <c r="T360" s="210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04" t="s">
        <v>155</v>
      </c>
      <c r="AU360" s="204" t="s">
        <v>88</v>
      </c>
      <c r="AV360" s="15" t="s">
        <v>149</v>
      </c>
      <c r="AW360" s="15" t="s">
        <v>34</v>
      </c>
      <c r="AX360" s="15" t="s">
        <v>86</v>
      </c>
      <c r="AY360" s="204" t="s">
        <v>143</v>
      </c>
    </row>
    <row r="361" s="2" customFormat="1" ht="24.15" customHeight="1">
      <c r="A361" s="38"/>
      <c r="B361" s="172"/>
      <c r="C361" s="173" t="s">
        <v>391</v>
      </c>
      <c r="D361" s="173" t="s">
        <v>145</v>
      </c>
      <c r="E361" s="174" t="s">
        <v>392</v>
      </c>
      <c r="F361" s="175" t="s">
        <v>393</v>
      </c>
      <c r="G361" s="176" t="s">
        <v>153</v>
      </c>
      <c r="H361" s="177">
        <v>1826.172</v>
      </c>
      <c r="I361" s="178"/>
      <c r="J361" s="179">
        <f>ROUND(I361*H361,2)</f>
        <v>0</v>
      </c>
      <c r="K361" s="180"/>
      <c r="L361" s="39"/>
      <c r="M361" s="181" t="s">
        <v>1</v>
      </c>
      <c r="N361" s="182" t="s">
        <v>43</v>
      </c>
      <c r="O361" s="77"/>
      <c r="P361" s="183">
        <f>O361*H361</f>
        <v>0</v>
      </c>
      <c r="Q361" s="183">
        <v>0</v>
      </c>
      <c r="R361" s="183">
        <f>Q361*H361</f>
        <v>0</v>
      </c>
      <c r="S361" s="183">
        <v>0</v>
      </c>
      <c r="T361" s="18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85" t="s">
        <v>149</v>
      </c>
      <c r="AT361" s="185" t="s">
        <v>145</v>
      </c>
      <c r="AU361" s="185" t="s">
        <v>88</v>
      </c>
      <c r="AY361" s="19" t="s">
        <v>143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9" t="s">
        <v>86</v>
      </c>
      <c r="BK361" s="186">
        <f>ROUND(I361*H361,2)</f>
        <v>0</v>
      </c>
      <c r="BL361" s="19" t="s">
        <v>149</v>
      </c>
      <c r="BM361" s="185" t="s">
        <v>394</v>
      </c>
    </row>
    <row r="362" s="13" customFormat="1">
      <c r="A362" s="13"/>
      <c r="B362" s="187"/>
      <c r="C362" s="13"/>
      <c r="D362" s="188" t="s">
        <v>155</v>
      </c>
      <c r="E362" s="189" t="s">
        <v>1</v>
      </c>
      <c r="F362" s="190" t="s">
        <v>184</v>
      </c>
      <c r="G362" s="13"/>
      <c r="H362" s="189" t="s">
        <v>1</v>
      </c>
      <c r="I362" s="191"/>
      <c r="J362" s="13"/>
      <c r="K362" s="13"/>
      <c r="L362" s="187"/>
      <c r="M362" s="192"/>
      <c r="N362" s="193"/>
      <c r="O362" s="193"/>
      <c r="P362" s="193"/>
      <c r="Q362" s="193"/>
      <c r="R362" s="193"/>
      <c r="S362" s="193"/>
      <c r="T362" s="19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9" t="s">
        <v>155</v>
      </c>
      <c r="AU362" s="189" t="s">
        <v>88</v>
      </c>
      <c r="AV362" s="13" t="s">
        <v>86</v>
      </c>
      <c r="AW362" s="13" t="s">
        <v>34</v>
      </c>
      <c r="AX362" s="13" t="s">
        <v>78</v>
      </c>
      <c r="AY362" s="189" t="s">
        <v>143</v>
      </c>
    </row>
    <row r="363" s="13" customFormat="1">
      <c r="A363" s="13"/>
      <c r="B363" s="187"/>
      <c r="C363" s="13"/>
      <c r="D363" s="188" t="s">
        <v>155</v>
      </c>
      <c r="E363" s="189" t="s">
        <v>1</v>
      </c>
      <c r="F363" s="190" t="s">
        <v>185</v>
      </c>
      <c r="G363" s="13"/>
      <c r="H363" s="189" t="s">
        <v>1</v>
      </c>
      <c r="I363" s="191"/>
      <c r="J363" s="13"/>
      <c r="K363" s="13"/>
      <c r="L363" s="187"/>
      <c r="M363" s="192"/>
      <c r="N363" s="193"/>
      <c r="O363" s="193"/>
      <c r="P363" s="193"/>
      <c r="Q363" s="193"/>
      <c r="R363" s="193"/>
      <c r="S363" s="193"/>
      <c r="T363" s="19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9" t="s">
        <v>155</v>
      </c>
      <c r="AU363" s="189" t="s">
        <v>88</v>
      </c>
      <c r="AV363" s="13" t="s">
        <v>86</v>
      </c>
      <c r="AW363" s="13" t="s">
        <v>34</v>
      </c>
      <c r="AX363" s="13" t="s">
        <v>78</v>
      </c>
      <c r="AY363" s="189" t="s">
        <v>143</v>
      </c>
    </row>
    <row r="364" s="14" customFormat="1">
      <c r="A364" s="14"/>
      <c r="B364" s="195"/>
      <c r="C364" s="14"/>
      <c r="D364" s="188" t="s">
        <v>155</v>
      </c>
      <c r="E364" s="196" t="s">
        <v>1</v>
      </c>
      <c r="F364" s="197" t="s">
        <v>266</v>
      </c>
      <c r="G364" s="14"/>
      <c r="H364" s="198">
        <v>38.719999999999999</v>
      </c>
      <c r="I364" s="199"/>
      <c r="J364" s="14"/>
      <c r="K364" s="14"/>
      <c r="L364" s="195"/>
      <c r="M364" s="200"/>
      <c r="N364" s="201"/>
      <c r="O364" s="201"/>
      <c r="P364" s="201"/>
      <c r="Q364" s="201"/>
      <c r="R364" s="201"/>
      <c r="S364" s="201"/>
      <c r="T364" s="20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6" t="s">
        <v>155</v>
      </c>
      <c r="AU364" s="196" t="s">
        <v>88</v>
      </c>
      <c r="AV364" s="14" t="s">
        <v>88</v>
      </c>
      <c r="AW364" s="14" t="s">
        <v>34</v>
      </c>
      <c r="AX364" s="14" t="s">
        <v>78</v>
      </c>
      <c r="AY364" s="196" t="s">
        <v>143</v>
      </c>
    </row>
    <row r="365" s="13" customFormat="1">
      <c r="A365" s="13"/>
      <c r="B365" s="187"/>
      <c r="C365" s="13"/>
      <c r="D365" s="188" t="s">
        <v>155</v>
      </c>
      <c r="E365" s="189" t="s">
        <v>1</v>
      </c>
      <c r="F365" s="190" t="s">
        <v>187</v>
      </c>
      <c r="G365" s="13"/>
      <c r="H365" s="189" t="s">
        <v>1</v>
      </c>
      <c r="I365" s="191"/>
      <c r="J365" s="13"/>
      <c r="K365" s="13"/>
      <c r="L365" s="187"/>
      <c r="M365" s="192"/>
      <c r="N365" s="193"/>
      <c r="O365" s="193"/>
      <c r="P365" s="193"/>
      <c r="Q365" s="193"/>
      <c r="R365" s="193"/>
      <c r="S365" s="193"/>
      <c r="T365" s="19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9" t="s">
        <v>155</v>
      </c>
      <c r="AU365" s="189" t="s">
        <v>88</v>
      </c>
      <c r="AV365" s="13" t="s">
        <v>86</v>
      </c>
      <c r="AW365" s="13" t="s">
        <v>34</v>
      </c>
      <c r="AX365" s="13" t="s">
        <v>78</v>
      </c>
      <c r="AY365" s="189" t="s">
        <v>143</v>
      </c>
    </row>
    <row r="366" s="13" customFormat="1">
      <c r="A366" s="13"/>
      <c r="B366" s="187"/>
      <c r="C366" s="13"/>
      <c r="D366" s="188" t="s">
        <v>155</v>
      </c>
      <c r="E366" s="189" t="s">
        <v>1</v>
      </c>
      <c r="F366" s="190" t="s">
        <v>188</v>
      </c>
      <c r="G366" s="13"/>
      <c r="H366" s="189" t="s">
        <v>1</v>
      </c>
      <c r="I366" s="191"/>
      <c r="J366" s="13"/>
      <c r="K366" s="13"/>
      <c r="L366" s="187"/>
      <c r="M366" s="192"/>
      <c r="N366" s="193"/>
      <c r="O366" s="193"/>
      <c r="P366" s="193"/>
      <c r="Q366" s="193"/>
      <c r="R366" s="193"/>
      <c r="S366" s="193"/>
      <c r="T366" s="19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9" t="s">
        <v>155</v>
      </c>
      <c r="AU366" s="189" t="s">
        <v>88</v>
      </c>
      <c r="AV366" s="13" t="s">
        <v>86</v>
      </c>
      <c r="AW366" s="13" t="s">
        <v>34</v>
      </c>
      <c r="AX366" s="13" t="s">
        <v>78</v>
      </c>
      <c r="AY366" s="189" t="s">
        <v>143</v>
      </c>
    </row>
    <row r="367" s="14" customFormat="1">
      <c r="A367" s="14"/>
      <c r="B367" s="195"/>
      <c r="C367" s="14"/>
      <c r="D367" s="188" t="s">
        <v>155</v>
      </c>
      <c r="E367" s="196" t="s">
        <v>1</v>
      </c>
      <c r="F367" s="197" t="s">
        <v>267</v>
      </c>
      <c r="G367" s="14"/>
      <c r="H367" s="198">
        <v>212.58600000000001</v>
      </c>
      <c r="I367" s="199"/>
      <c r="J367" s="14"/>
      <c r="K367" s="14"/>
      <c r="L367" s="195"/>
      <c r="M367" s="200"/>
      <c r="N367" s="201"/>
      <c r="O367" s="201"/>
      <c r="P367" s="201"/>
      <c r="Q367" s="201"/>
      <c r="R367" s="201"/>
      <c r="S367" s="201"/>
      <c r="T367" s="20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6" t="s">
        <v>155</v>
      </c>
      <c r="AU367" s="196" t="s">
        <v>88</v>
      </c>
      <c r="AV367" s="14" t="s">
        <v>88</v>
      </c>
      <c r="AW367" s="14" t="s">
        <v>34</v>
      </c>
      <c r="AX367" s="14" t="s">
        <v>78</v>
      </c>
      <c r="AY367" s="196" t="s">
        <v>143</v>
      </c>
    </row>
    <row r="368" s="14" customFormat="1">
      <c r="A368" s="14"/>
      <c r="B368" s="195"/>
      <c r="C368" s="14"/>
      <c r="D368" s="188" t="s">
        <v>155</v>
      </c>
      <c r="E368" s="196" t="s">
        <v>1</v>
      </c>
      <c r="F368" s="197" t="s">
        <v>268</v>
      </c>
      <c r="G368" s="14"/>
      <c r="H368" s="198">
        <v>185.42599999999999</v>
      </c>
      <c r="I368" s="199"/>
      <c r="J368" s="14"/>
      <c r="K368" s="14"/>
      <c r="L368" s="195"/>
      <c r="M368" s="200"/>
      <c r="N368" s="201"/>
      <c r="O368" s="201"/>
      <c r="P368" s="201"/>
      <c r="Q368" s="201"/>
      <c r="R368" s="201"/>
      <c r="S368" s="201"/>
      <c r="T368" s="20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6" t="s">
        <v>155</v>
      </c>
      <c r="AU368" s="196" t="s">
        <v>88</v>
      </c>
      <c r="AV368" s="14" t="s">
        <v>88</v>
      </c>
      <c r="AW368" s="14" t="s">
        <v>34</v>
      </c>
      <c r="AX368" s="14" t="s">
        <v>78</v>
      </c>
      <c r="AY368" s="196" t="s">
        <v>143</v>
      </c>
    </row>
    <row r="369" s="14" customFormat="1">
      <c r="A369" s="14"/>
      <c r="B369" s="195"/>
      <c r="C369" s="14"/>
      <c r="D369" s="188" t="s">
        <v>155</v>
      </c>
      <c r="E369" s="196" t="s">
        <v>1</v>
      </c>
      <c r="F369" s="197" t="s">
        <v>269</v>
      </c>
      <c r="G369" s="14"/>
      <c r="H369" s="198">
        <v>10.5</v>
      </c>
      <c r="I369" s="199"/>
      <c r="J369" s="14"/>
      <c r="K369" s="14"/>
      <c r="L369" s="195"/>
      <c r="M369" s="200"/>
      <c r="N369" s="201"/>
      <c r="O369" s="201"/>
      <c r="P369" s="201"/>
      <c r="Q369" s="201"/>
      <c r="R369" s="201"/>
      <c r="S369" s="201"/>
      <c r="T369" s="20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6" t="s">
        <v>155</v>
      </c>
      <c r="AU369" s="196" t="s">
        <v>88</v>
      </c>
      <c r="AV369" s="14" t="s">
        <v>88</v>
      </c>
      <c r="AW369" s="14" t="s">
        <v>34</v>
      </c>
      <c r="AX369" s="14" t="s">
        <v>78</v>
      </c>
      <c r="AY369" s="196" t="s">
        <v>143</v>
      </c>
    </row>
    <row r="370" s="14" customFormat="1">
      <c r="A370" s="14"/>
      <c r="B370" s="195"/>
      <c r="C370" s="14"/>
      <c r="D370" s="188" t="s">
        <v>155</v>
      </c>
      <c r="E370" s="196" t="s">
        <v>1</v>
      </c>
      <c r="F370" s="197" t="s">
        <v>270</v>
      </c>
      <c r="G370" s="14"/>
      <c r="H370" s="198">
        <v>27.413</v>
      </c>
      <c r="I370" s="199"/>
      <c r="J370" s="14"/>
      <c r="K370" s="14"/>
      <c r="L370" s="195"/>
      <c r="M370" s="200"/>
      <c r="N370" s="201"/>
      <c r="O370" s="201"/>
      <c r="P370" s="201"/>
      <c r="Q370" s="201"/>
      <c r="R370" s="201"/>
      <c r="S370" s="201"/>
      <c r="T370" s="20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6" t="s">
        <v>155</v>
      </c>
      <c r="AU370" s="196" t="s">
        <v>88</v>
      </c>
      <c r="AV370" s="14" t="s">
        <v>88</v>
      </c>
      <c r="AW370" s="14" t="s">
        <v>34</v>
      </c>
      <c r="AX370" s="14" t="s">
        <v>78</v>
      </c>
      <c r="AY370" s="196" t="s">
        <v>143</v>
      </c>
    </row>
    <row r="371" s="14" customFormat="1">
      <c r="A371" s="14"/>
      <c r="B371" s="195"/>
      <c r="C371" s="14"/>
      <c r="D371" s="188" t="s">
        <v>155</v>
      </c>
      <c r="E371" s="196" t="s">
        <v>1</v>
      </c>
      <c r="F371" s="197" t="s">
        <v>271</v>
      </c>
      <c r="G371" s="14"/>
      <c r="H371" s="198">
        <v>26.774999999999999</v>
      </c>
      <c r="I371" s="199"/>
      <c r="J371" s="14"/>
      <c r="K371" s="14"/>
      <c r="L371" s="195"/>
      <c r="M371" s="200"/>
      <c r="N371" s="201"/>
      <c r="O371" s="201"/>
      <c r="P371" s="201"/>
      <c r="Q371" s="201"/>
      <c r="R371" s="201"/>
      <c r="S371" s="201"/>
      <c r="T371" s="20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6" t="s">
        <v>155</v>
      </c>
      <c r="AU371" s="196" t="s">
        <v>88</v>
      </c>
      <c r="AV371" s="14" t="s">
        <v>88</v>
      </c>
      <c r="AW371" s="14" t="s">
        <v>34</v>
      </c>
      <c r="AX371" s="14" t="s">
        <v>78</v>
      </c>
      <c r="AY371" s="196" t="s">
        <v>143</v>
      </c>
    </row>
    <row r="372" s="16" customFormat="1">
      <c r="A372" s="16"/>
      <c r="B372" s="211"/>
      <c r="C372" s="16"/>
      <c r="D372" s="188" t="s">
        <v>155</v>
      </c>
      <c r="E372" s="212" t="s">
        <v>1</v>
      </c>
      <c r="F372" s="213" t="s">
        <v>198</v>
      </c>
      <c r="G372" s="16"/>
      <c r="H372" s="214">
        <v>501.41999999999996</v>
      </c>
      <c r="I372" s="215"/>
      <c r="J372" s="16"/>
      <c r="K372" s="16"/>
      <c r="L372" s="211"/>
      <c r="M372" s="216"/>
      <c r="N372" s="217"/>
      <c r="O372" s="217"/>
      <c r="P372" s="217"/>
      <c r="Q372" s="217"/>
      <c r="R372" s="217"/>
      <c r="S372" s="217"/>
      <c r="T372" s="218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12" t="s">
        <v>155</v>
      </c>
      <c r="AU372" s="212" t="s">
        <v>88</v>
      </c>
      <c r="AV372" s="16" t="s">
        <v>164</v>
      </c>
      <c r="AW372" s="16" t="s">
        <v>34</v>
      </c>
      <c r="AX372" s="16" t="s">
        <v>78</v>
      </c>
      <c r="AY372" s="212" t="s">
        <v>143</v>
      </c>
    </row>
    <row r="373" s="13" customFormat="1">
      <c r="A373" s="13"/>
      <c r="B373" s="187"/>
      <c r="C373" s="13"/>
      <c r="D373" s="188" t="s">
        <v>155</v>
      </c>
      <c r="E373" s="189" t="s">
        <v>1</v>
      </c>
      <c r="F373" s="190" t="s">
        <v>194</v>
      </c>
      <c r="G373" s="13"/>
      <c r="H373" s="189" t="s">
        <v>1</v>
      </c>
      <c r="I373" s="191"/>
      <c r="J373" s="13"/>
      <c r="K373" s="13"/>
      <c r="L373" s="187"/>
      <c r="M373" s="192"/>
      <c r="N373" s="193"/>
      <c r="O373" s="193"/>
      <c r="P373" s="193"/>
      <c r="Q373" s="193"/>
      <c r="R373" s="193"/>
      <c r="S373" s="193"/>
      <c r="T373" s="19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9" t="s">
        <v>155</v>
      </c>
      <c r="AU373" s="189" t="s">
        <v>88</v>
      </c>
      <c r="AV373" s="13" t="s">
        <v>86</v>
      </c>
      <c r="AW373" s="13" t="s">
        <v>34</v>
      </c>
      <c r="AX373" s="13" t="s">
        <v>78</v>
      </c>
      <c r="AY373" s="189" t="s">
        <v>143</v>
      </c>
    </row>
    <row r="374" s="14" customFormat="1">
      <c r="A374" s="14"/>
      <c r="B374" s="195"/>
      <c r="C374" s="14"/>
      <c r="D374" s="188" t="s">
        <v>155</v>
      </c>
      <c r="E374" s="196" t="s">
        <v>1</v>
      </c>
      <c r="F374" s="197" t="s">
        <v>272</v>
      </c>
      <c r="G374" s="14"/>
      <c r="H374" s="198">
        <v>268.75200000000001</v>
      </c>
      <c r="I374" s="199"/>
      <c r="J374" s="14"/>
      <c r="K374" s="14"/>
      <c r="L374" s="195"/>
      <c r="M374" s="200"/>
      <c r="N374" s="201"/>
      <c r="O374" s="201"/>
      <c r="P374" s="201"/>
      <c r="Q374" s="201"/>
      <c r="R374" s="201"/>
      <c r="S374" s="201"/>
      <c r="T374" s="20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96" t="s">
        <v>155</v>
      </c>
      <c r="AU374" s="196" t="s">
        <v>88</v>
      </c>
      <c r="AV374" s="14" t="s">
        <v>88</v>
      </c>
      <c r="AW374" s="14" t="s">
        <v>34</v>
      </c>
      <c r="AX374" s="14" t="s">
        <v>78</v>
      </c>
      <c r="AY374" s="196" t="s">
        <v>143</v>
      </c>
    </row>
    <row r="375" s="13" customFormat="1">
      <c r="A375" s="13"/>
      <c r="B375" s="187"/>
      <c r="C375" s="13"/>
      <c r="D375" s="188" t="s">
        <v>155</v>
      </c>
      <c r="E375" s="189" t="s">
        <v>1</v>
      </c>
      <c r="F375" s="190" t="s">
        <v>196</v>
      </c>
      <c r="G375" s="13"/>
      <c r="H375" s="189" t="s">
        <v>1</v>
      </c>
      <c r="I375" s="191"/>
      <c r="J375" s="13"/>
      <c r="K375" s="13"/>
      <c r="L375" s="187"/>
      <c r="M375" s="192"/>
      <c r="N375" s="193"/>
      <c r="O375" s="193"/>
      <c r="P375" s="193"/>
      <c r="Q375" s="193"/>
      <c r="R375" s="193"/>
      <c r="S375" s="193"/>
      <c r="T375" s="19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9" t="s">
        <v>155</v>
      </c>
      <c r="AU375" s="189" t="s">
        <v>88</v>
      </c>
      <c r="AV375" s="13" t="s">
        <v>86</v>
      </c>
      <c r="AW375" s="13" t="s">
        <v>34</v>
      </c>
      <c r="AX375" s="13" t="s">
        <v>78</v>
      </c>
      <c r="AY375" s="189" t="s">
        <v>143</v>
      </c>
    </row>
    <row r="376" s="14" customFormat="1">
      <c r="A376" s="14"/>
      <c r="B376" s="195"/>
      <c r="C376" s="14"/>
      <c r="D376" s="188" t="s">
        <v>155</v>
      </c>
      <c r="E376" s="196" t="s">
        <v>1</v>
      </c>
      <c r="F376" s="197" t="s">
        <v>273</v>
      </c>
      <c r="G376" s="14"/>
      <c r="H376" s="198">
        <v>1056</v>
      </c>
      <c r="I376" s="199"/>
      <c r="J376" s="14"/>
      <c r="K376" s="14"/>
      <c r="L376" s="195"/>
      <c r="M376" s="200"/>
      <c r="N376" s="201"/>
      <c r="O376" s="201"/>
      <c r="P376" s="201"/>
      <c r="Q376" s="201"/>
      <c r="R376" s="201"/>
      <c r="S376" s="201"/>
      <c r="T376" s="20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6" t="s">
        <v>155</v>
      </c>
      <c r="AU376" s="196" t="s">
        <v>88</v>
      </c>
      <c r="AV376" s="14" t="s">
        <v>88</v>
      </c>
      <c r="AW376" s="14" t="s">
        <v>34</v>
      </c>
      <c r="AX376" s="14" t="s">
        <v>78</v>
      </c>
      <c r="AY376" s="196" t="s">
        <v>143</v>
      </c>
    </row>
    <row r="377" s="15" customFormat="1">
      <c r="A377" s="15"/>
      <c r="B377" s="203"/>
      <c r="C377" s="15"/>
      <c r="D377" s="188" t="s">
        <v>155</v>
      </c>
      <c r="E377" s="204" t="s">
        <v>1</v>
      </c>
      <c r="F377" s="205" t="s">
        <v>163</v>
      </c>
      <c r="G377" s="15"/>
      <c r="H377" s="206">
        <v>1826.172</v>
      </c>
      <c r="I377" s="207"/>
      <c r="J377" s="15"/>
      <c r="K377" s="15"/>
      <c r="L377" s="203"/>
      <c r="M377" s="208"/>
      <c r="N377" s="209"/>
      <c r="O377" s="209"/>
      <c r="P377" s="209"/>
      <c r="Q377" s="209"/>
      <c r="R377" s="209"/>
      <c r="S377" s="209"/>
      <c r="T377" s="210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04" t="s">
        <v>155</v>
      </c>
      <c r="AU377" s="204" t="s">
        <v>88</v>
      </c>
      <c r="AV377" s="15" t="s">
        <v>149</v>
      </c>
      <c r="AW377" s="15" t="s">
        <v>34</v>
      </c>
      <c r="AX377" s="15" t="s">
        <v>86</v>
      </c>
      <c r="AY377" s="204" t="s">
        <v>143</v>
      </c>
    </row>
    <row r="378" s="2" customFormat="1" ht="16.5" customHeight="1">
      <c r="A378" s="38"/>
      <c r="B378" s="172"/>
      <c r="C378" s="173" t="s">
        <v>395</v>
      </c>
      <c r="D378" s="173" t="s">
        <v>145</v>
      </c>
      <c r="E378" s="174" t="s">
        <v>396</v>
      </c>
      <c r="F378" s="175" t="s">
        <v>397</v>
      </c>
      <c r="G378" s="176" t="s">
        <v>153</v>
      </c>
      <c r="H378" s="177">
        <v>1056</v>
      </c>
      <c r="I378" s="178"/>
      <c r="J378" s="179">
        <f>ROUND(I378*H378,2)</f>
        <v>0</v>
      </c>
      <c r="K378" s="180"/>
      <c r="L378" s="39"/>
      <c r="M378" s="181" t="s">
        <v>1</v>
      </c>
      <c r="N378" s="182" t="s">
        <v>43</v>
      </c>
      <c r="O378" s="77"/>
      <c r="P378" s="183">
        <f>O378*H378</f>
        <v>0</v>
      </c>
      <c r="Q378" s="183">
        <v>0</v>
      </c>
      <c r="R378" s="183">
        <f>Q378*H378</f>
        <v>0</v>
      </c>
      <c r="S378" s="183">
        <v>0</v>
      </c>
      <c r="T378" s="18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85" t="s">
        <v>149</v>
      </c>
      <c r="AT378" s="185" t="s">
        <v>145</v>
      </c>
      <c r="AU378" s="185" t="s">
        <v>88</v>
      </c>
      <c r="AY378" s="19" t="s">
        <v>143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9" t="s">
        <v>86</v>
      </c>
      <c r="BK378" s="186">
        <f>ROUND(I378*H378,2)</f>
        <v>0</v>
      </c>
      <c r="BL378" s="19" t="s">
        <v>149</v>
      </c>
      <c r="BM378" s="185" t="s">
        <v>398</v>
      </c>
    </row>
    <row r="379" s="14" customFormat="1">
      <c r="A379" s="14"/>
      <c r="B379" s="195"/>
      <c r="C379" s="14"/>
      <c r="D379" s="188" t="s">
        <v>155</v>
      </c>
      <c r="E379" s="196" t="s">
        <v>1</v>
      </c>
      <c r="F379" s="197" t="s">
        <v>399</v>
      </c>
      <c r="G379" s="14"/>
      <c r="H379" s="198">
        <v>1056</v>
      </c>
      <c r="I379" s="199"/>
      <c r="J379" s="14"/>
      <c r="K379" s="14"/>
      <c r="L379" s="195"/>
      <c r="M379" s="200"/>
      <c r="N379" s="201"/>
      <c r="O379" s="201"/>
      <c r="P379" s="201"/>
      <c r="Q379" s="201"/>
      <c r="R379" s="201"/>
      <c r="S379" s="201"/>
      <c r="T379" s="20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196" t="s">
        <v>155</v>
      </c>
      <c r="AU379" s="196" t="s">
        <v>88</v>
      </c>
      <c r="AV379" s="14" t="s">
        <v>88</v>
      </c>
      <c r="AW379" s="14" t="s">
        <v>34</v>
      </c>
      <c r="AX379" s="14" t="s">
        <v>86</v>
      </c>
      <c r="AY379" s="196" t="s">
        <v>143</v>
      </c>
    </row>
    <row r="380" s="2" customFormat="1" ht="24.15" customHeight="1">
      <c r="A380" s="38"/>
      <c r="B380" s="172"/>
      <c r="C380" s="173" t="s">
        <v>400</v>
      </c>
      <c r="D380" s="173" t="s">
        <v>145</v>
      </c>
      <c r="E380" s="174" t="s">
        <v>401</v>
      </c>
      <c r="F380" s="175" t="s">
        <v>402</v>
      </c>
      <c r="G380" s="176" t="s">
        <v>153</v>
      </c>
      <c r="H380" s="177">
        <v>1826.172</v>
      </c>
      <c r="I380" s="178"/>
      <c r="J380" s="179">
        <f>ROUND(I380*H380,2)</f>
        <v>0</v>
      </c>
      <c r="K380" s="180"/>
      <c r="L380" s="39"/>
      <c r="M380" s="181" t="s">
        <v>1</v>
      </c>
      <c r="N380" s="182" t="s">
        <v>43</v>
      </c>
      <c r="O380" s="77"/>
      <c r="P380" s="183">
        <f>O380*H380</f>
        <v>0</v>
      </c>
      <c r="Q380" s="183">
        <v>0</v>
      </c>
      <c r="R380" s="183">
        <f>Q380*H380</f>
        <v>0</v>
      </c>
      <c r="S380" s="183">
        <v>0</v>
      </c>
      <c r="T380" s="18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85" t="s">
        <v>149</v>
      </c>
      <c r="AT380" s="185" t="s">
        <v>145</v>
      </c>
      <c r="AU380" s="185" t="s">
        <v>88</v>
      </c>
      <c r="AY380" s="19" t="s">
        <v>143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9" t="s">
        <v>86</v>
      </c>
      <c r="BK380" s="186">
        <f>ROUND(I380*H380,2)</f>
        <v>0</v>
      </c>
      <c r="BL380" s="19" t="s">
        <v>149</v>
      </c>
      <c r="BM380" s="185" t="s">
        <v>403</v>
      </c>
    </row>
    <row r="381" s="13" customFormat="1">
      <c r="A381" s="13"/>
      <c r="B381" s="187"/>
      <c r="C381" s="13"/>
      <c r="D381" s="188" t="s">
        <v>155</v>
      </c>
      <c r="E381" s="189" t="s">
        <v>1</v>
      </c>
      <c r="F381" s="190" t="s">
        <v>404</v>
      </c>
      <c r="G381" s="13"/>
      <c r="H381" s="189" t="s">
        <v>1</v>
      </c>
      <c r="I381" s="191"/>
      <c r="J381" s="13"/>
      <c r="K381" s="13"/>
      <c r="L381" s="187"/>
      <c r="M381" s="192"/>
      <c r="N381" s="193"/>
      <c r="O381" s="193"/>
      <c r="P381" s="193"/>
      <c r="Q381" s="193"/>
      <c r="R381" s="193"/>
      <c r="S381" s="193"/>
      <c r="T381" s="19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9" t="s">
        <v>155</v>
      </c>
      <c r="AU381" s="189" t="s">
        <v>88</v>
      </c>
      <c r="AV381" s="13" t="s">
        <v>86</v>
      </c>
      <c r="AW381" s="13" t="s">
        <v>34</v>
      </c>
      <c r="AX381" s="13" t="s">
        <v>78</v>
      </c>
      <c r="AY381" s="189" t="s">
        <v>143</v>
      </c>
    </row>
    <row r="382" s="13" customFormat="1">
      <c r="A382" s="13"/>
      <c r="B382" s="187"/>
      <c r="C382" s="13"/>
      <c r="D382" s="188" t="s">
        <v>155</v>
      </c>
      <c r="E382" s="189" t="s">
        <v>1</v>
      </c>
      <c r="F382" s="190" t="s">
        <v>405</v>
      </c>
      <c r="G382" s="13"/>
      <c r="H382" s="189" t="s">
        <v>1</v>
      </c>
      <c r="I382" s="191"/>
      <c r="J382" s="13"/>
      <c r="K382" s="13"/>
      <c r="L382" s="187"/>
      <c r="M382" s="192"/>
      <c r="N382" s="193"/>
      <c r="O382" s="193"/>
      <c r="P382" s="193"/>
      <c r="Q382" s="193"/>
      <c r="R382" s="193"/>
      <c r="S382" s="193"/>
      <c r="T382" s="19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9" t="s">
        <v>155</v>
      </c>
      <c r="AU382" s="189" t="s">
        <v>88</v>
      </c>
      <c r="AV382" s="13" t="s">
        <v>86</v>
      </c>
      <c r="AW382" s="13" t="s">
        <v>34</v>
      </c>
      <c r="AX382" s="13" t="s">
        <v>78</v>
      </c>
      <c r="AY382" s="189" t="s">
        <v>143</v>
      </c>
    </row>
    <row r="383" s="14" customFormat="1">
      <c r="A383" s="14"/>
      <c r="B383" s="195"/>
      <c r="C383" s="14"/>
      <c r="D383" s="188" t="s">
        <v>155</v>
      </c>
      <c r="E383" s="196" t="s">
        <v>1</v>
      </c>
      <c r="F383" s="197" t="s">
        <v>288</v>
      </c>
      <c r="G383" s="14"/>
      <c r="H383" s="198">
        <v>1826.172</v>
      </c>
      <c r="I383" s="199"/>
      <c r="J383" s="14"/>
      <c r="K383" s="14"/>
      <c r="L383" s="195"/>
      <c r="M383" s="200"/>
      <c r="N383" s="201"/>
      <c r="O383" s="201"/>
      <c r="P383" s="201"/>
      <c r="Q383" s="201"/>
      <c r="R383" s="201"/>
      <c r="S383" s="201"/>
      <c r="T383" s="20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6" t="s">
        <v>155</v>
      </c>
      <c r="AU383" s="196" t="s">
        <v>88</v>
      </c>
      <c r="AV383" s="14" t="s">
        <v>88</v>
      </c>
      <c r="AW383" s="14" t="s">
        <v>34</v>
      </c>
      <c r="AX383" s="14" t="s">
        <v>78</v>
      </c>
      <c r="AY383" s="196" t="s">
        <v>143</v>
      </c>
    </row>
    <row r="384" s="15" customFormat="1">
      <c r="A384" s="15"/>
      <c r="B384" s="203"/>
      <c r="C384" s="15"/>
      <c r="D384" s="188" t="s">
        <v>155</v>
      </c>
      <c r="E384" s="204" t="s">
        <v>1</v>
      </c>
      <c r="F384" s="205" t="s">
        <v>163</v>
      </c>
      <c r="G384" s="15"/>
      <c r="H384" s="206">
        <v>1826.172</v>
      </c>
      <c r="I384" s="207"/>
      <c r="J384" s="15"/>
      <c r="K384" s="15"/>
      <c r="L384" s="203"/>
      <c r="M384" s="208"/>
      <c r="N384" s="209"/>
      <c r="O384" s="209"/>
      <c r="P384" s="209"/>
      <c r="Q384" s="209"/>
      <c r="R384" s="209"/>
      <c r="S384" s="209"/>
      <c r="T384" s="21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04" t="s">
        <v>155</v>
      </c>
      <c r="AU384" s="204" t="s">
        <v>88</v>
      </c>
      <c r="AV384" s="15" t="s">
        <v>149</v>
      </c>
      <c r="AW384" s="15" t="s">
        <v>34</v>
      </c>
      <c r="AX384" s="15" t="s">
        <v>86</v>
      </c>
      <c r="AY384" s="204" t="s">
        <v>143</v>
      </c>
    </row>
    <row r="385" s="2" customFormat="1" ht="24.15" customHeight="1">
      <c r="A385" s="38"/>
      <c r="B385" s="172"/>
      <c r="C385" s="173" t="s">
        <v>406</v>
      </c>
      <c r="D385" s="173" t="s">
        <v>145</v>
      </c>
      <c r="E385" s="174" t="s">
        <v>407</v>
      </c>
      <c r="F385" s="175" t="s">
        <v>408</v>
      </c>
      <c r="G385" s="176" t="s">
        <v>153</v>
      </c>
      <c r="H385" s="177">
        <v>731.452</v>
      </c>
      <c r="I385" s="178"/>
      <c r="J385" s="179">
        <f>ROUND(I385*H385,2)</f>
        <v>0</v>
      </c>
      <c r="K385" s="180"/>
      <c r="L385" s="39"/>
      <c r="M385" s="181" t="s">
        <v>1</v>
      </c>
      <c r="N385" s="182" t="s">
        <v>43</v>
      </c>
      <c r="O385" s="77"/>
      <c r="P385" s="183">
        <f>O385*H385</f>
        <v>0</v>
      </c>
      <c r="Q385" s="183">
        <v>0</v>
      </c>
      <c r="R385" s="183">
        <f>Q385*H385</f>
        <v>0</v>
      </c>
      <c r="S385" s="183">
        <v>0</v>
      </c>
      <c r="T385" s="18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85" t="s">
        <v>149</v>
      </c>
      <c r="AT385" s="185" t="s">
        <v>145</v>
      </c>
      <c r="AU385" s="185" t="s">
        <v>88</v>
      </c>
      <c r="AY385" s="19" t="s">
        <v>143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9" t="s">
        <v>86</v>
      </c>
      <c r="BK385" s="186">
        <f>ROUND(I385*H385,2)</f>
        <v>0</v>
      </c>
      <c r="BL385" s="19" t="s">
        <v>149</v>
      </c>
      <c r="BM385" s="185" t="s">
        <v>409</v>
      </c>
    </row>
    <row r="386" s="2" customFormat="1" ht="24.15" customHeight="1">
      <c r="A386" s="38"/>
      <c r="B386" s="172"/>
      <c r="C386" s="173" t="s">
        <v>410</v>
      </c>
      <c r="D386" s="173" t="s">
        <v>145</v>
      </c>
      <c r="E386" s="174" t="s">
        <v>411</v>
      </c>
      <c r="F386" s="175" t="s">
        <v>412</v>
      </c>
      <c r="G386" s="176" t="s">
        <v>153</v>
      </c>
      <c r="H386" s="177">
        <v>731.452</v>
      </c>
      <c r="I386" s="178"/>
      <c r="J386" s="179">
        <f>ROUND(I386*H386,2)</f>
        <v>0</v>
      </c>
      <c r="K386" s="180"/>
      <c r="L386" s="39"/>
      <c r="M386" s="181" t="s">
        <v>1</v>
      </c>
      <c r="N386" s="182" t="s">
        <v>43</v>
      </c>
      <c r="O386" s="77"/>
      <c r="P386" s="183">
        <f>O386*H386</f>
        <v>0</v>
      </c>
      <c r="Q386" s="183">
        <v>0</v>
      </c>
      <c r="R386" s="183">
        <f>Q386*H386</f>
        <v>0</v>
      </c>
      <c r="S386" s="183">
        <v>0</v>
      </c>
      <c r="T386" s="18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5" t="s">
        <v>149</v>
      </c>
      <c r="AT386" s="185" t="s">
        <v>145</v>
      </c>
      <c r="AU386" s="185" t="s">
        <v>88</v>
      </c>
      <c r="AY386" s="19" t="s">
        <v>143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9" t="s">
        <v>86</v>
      </c>
      <c r="BK386" s="186">
        <f>ROUND(I386*H386,2)</f>
        <v>0</v>
      </c>
      <c r="BL386" s="19" t="s">
        <v>149</v>
      </c>
      <c r="BM386" s="185" t="s">
        <v>413</v>
      </c>
    </row>
    <row r="387" s="2" customFormat="1" ht="24.15" customHeight="1">
      <c r="A387" s="38"/>
      <c r="B387" s="172"/>
      <c r="C387" s="173" t="s">
        <v>414</v>
      </c>
      <c r="D387" s="173" t="s">
        <v>145</v>
      </c>
      <c r="E387" s="174" t="s">
        <v>415</v>
      </c>
      <c r="F387" s="175" t="s">
        <v>416</v>
      </c>
      <c r="G387" s="176" t="s">
        <v>298</v>
      </c>
      <c r="H387" s="177">
        <v>980</v>
      </c>
      <c r="I387" s="178"/>
      <c r="J387" s="179">
        <f>ROUND(I387*H387,2)</f>
        <v>0</v>
      </c>
      <c r="K387" s="180"/>
      <c r="L387" s="39"/>
      <c r="M387" s="181" t="s">
        <v>1</v>
      </c>
      <c r="N387" s="182" t="s">
        <v>43</v>
      </c>
      <c r="O387" s="77"/>
      <c r="P387" s="183">
        <f>O387*H387</f>
        <v>0</v>
      </c>
      <c r="Q387" s="183">
        <v>0</v>
      </c>
      <c r="R387" s="183">
        <f>Q387*H387</f>
        <v>0</v>
      </c>
      <c r="S387" s="183">
        <v>0</v>
      </c>
      <c r="T387" s="184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85" t="s">
        <v>149</v>
      </c>
      <c r="AT387" s="185" t="s">
        <v>145</v>
      </c>
      <c r="AU387" s="185" t="s">
        <v>88</v>
      </c>
      <c r="AY387" s="19" t="s">
        <v>143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19" t="s">
        <v>86</v>
      </c>
      <c r="BK387" s="186">
        <f>ROUND(I387*H387,2)</f>
        <v>0</v>
      </c>
      <c r="BL387" s="19" t="s">
        <v>149</v>
      </c>
      <c r="BM387" s="185" t="s">
        <v>417</v>
      </c>
    </row>
    <row r="388" s="2" customFormat="1" ht="44.25" customHeight="1">
      <c r="A388" s="38"/>
      <c r="B388" s="172"/>
      <c r="C388" s="173" t="s">
        <v>418</v>
      </c>
      <c r="D388" s="173" t="s">
        <v>145</v>
      </c>
      <c r="E388" s="174" t="s">
        <v>419</v>
      </c>
      <c r="F388" s="175" t="s">
        <v>420</v>
      </c>
      <c r="G388" s="176" t="s">
        <v>153</v>
      </c>
      <c r="H388" s="177">
        <v>1063.2000000000001</v>
      </c>
      <c r="I388" s="178"/>
      <c r="J388" s="179">
        <f>ROUND(I388*H388,2)</f>
        <v>0</v>
      </c>
      <c r="K388" s="180"/>
      <c r="L388" s="39"/>
      <c r="M388" s="181" t="s">
        <v>1</v>
      </c>
      <c r="N388" s="182" t="s">
        <v>43</v>
      </c>
      <c r="O388" s="77"/>
      <c r="P388" s="183">
        <f>O388*H388</f>
        <v>0</v>
      </c>
      <c r="Q388" s="183">
        <v>0</v>
      </c>
      <c r="R388" s="183">
        <f>Q388*H388</f>
        <v>0</v>
      </c>
      <c r="S388" s="183">
        <v>0</v>
      </c>
      <c r="T388" s="18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85" t="s">
        <v>149</v>
      </c>
      <c r="AT388" s="185" t="s">
        <v>145</v>
      </c>
      <c r="AU388" s="185" t="s">
        <v>88</v>
      </c>
      <c r="AY388" s="19" t="s">
        <v>143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9" t="s">
        <v>86</v>
      </c>
      <c r="BK388" s="186">
        <f>ROUND(I388*H388,2)</f>
        <v>0</v>
      </c>
      <c r="BL388" s="19" t="s">
        <v>149</v>
      </c>
      <c r="BM388" s="185" t="s">
        <v>421</v>
      </c>
    </row>
    <row r="389" s="13" customFormat="1">
      <c r="A389" s="13"/>
      <c r="B389" s="187"/>
      <c r="C389" s="13"/>
      <c r="D389" s="188" t="s">
        <v>155</v>
      </c>
      <c r="E389" s="189" t="s">
        <v>1</v>
      </c>
      <c r="F389" s="190" t="s">
        <v>422</v>
      </c>
      <c r="G389" s="13"/>
      <c r="H389" s="189" t="s">
        <v>1</v>
      </c>
      <c r="I389" s="191"/>
      <c r="J389" s="13"/>
      <c r="K389" s="13"/>
      <c r="L389" s="187"/>
      <c r="M389" s="192"/>
      <c r="N389" s="193"/>
      <c r="O389" s="193"/>
      <c r="P389" s="193"/>
      <c r="Q389" s="193"/>
      <c r="R389" s="193"/>
      <c r="S389" s="193"/>
      <c r="T389" s="19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9" t="s">
        <v>155</v>
      </c>
      <c r="AU389" s="189" t="s">
        <v>88</v>
      </c>
      <c r="AV389" s="13" t="s">
        <v>86</v>
      </c>
      <c r="AW389" s="13" t="s">
        <v>34</v>
      </c>
      <c r="AX389" s="13" t="s">
        <v>78</v>
      </c>
      <c r="AY389" s="189" t="s">
        <v>143</v>
      </c>
    </row>
    <row r="390" s="14" customFormat="1">
      <c r="A390" s="14"/>
      <c r="B390" s="195"/>
      <c r="C390" s="14"/>
      <c r="D390" s="188" t="s">
        <v>155</v>
      </c>
      <c r="E390" s="196" t="s">
        <v>1</v>
      </c>
      <c r="F390" s="197" t="s">
        <v>423</v>
      </c>
      <c r="G390" s="14"/>
      <c r="H390" s="198">
        <v>1063.2000000000001</v>
      </c>
      <c r="I390" s="199"/>
      <c r="J390" s="14"/>
      <c r="K390" s="14"/>
      <c r="L390" s="195"/>
      <c r="M390" s="200"/>
      <c r="N390" s="201"/>
      <c r="O390" s="201"/>
      <c r="P390" s="201"/>
      <c r="Q390" s="201"/>
      <c r="R390" s="201"/>
      <c r="S390" s="201"/>
      <c r="T390" s="20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6" t="s">
        <v>155</v>
      </c>
      <c r="AU390" s="196" t="s">
        <v>88</v>
      </c>
      <c r="AV390" s="14" t="s">
        <v>88</v>
      </c>
      <c r="AW390" s="14" t="s">
        <v>34</v>
      </c>
      <c r="AX390" s="14" t="s">
        <v>78</v>
      </c>
      <c r="AY390" s="196" t="s">
        <v>143</v>
      </c>
    </row>
    <row r="391" s="15" customFormat="1">
      <c r="A391" s="15"/>
      <c r="B391" s="203"/>
      <c r="C391" s="15"/>
      <c r="D391" s="188" t="s">
        <v>155</v>
      </c>
      <c r="E391" s="204" t="s">
        <v>1</v>
      </c>
      <c r="F391" s="205" t="s">
        <v>163</v>
      </c>
      <c r="G391" s="15"/>
      <c r="H391" s="206">
        <v>1063.2000000000001</v>
      </c>
      <c r="I391" s="207"/>
      <c r="J391" s="15"/>
      <c r="K391" s="15"/>
      <c r="L391" s="203"/>
      <c r="M391" s="208"/>
      <c r="N391" s="209"/>
      <c r="O391" s="209"/>
      <c r="P391" s="209"/>
      <c r="Q391" s="209"/>
      <c r="R391" s="209"/>
      <c r="S391" s="209"/>
      <c r="T391" s="21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4" t="s">
        <v>155</v>
      </c>
      <c r="AU391" s="204" t="s">
        <v>88</v>
      </c>
      <c r="AV391" s="15" t="s">
        <v>149</v>
      </c>
      <c r="AW391" s="15" t="s">
        <v>34</v>
      </c>
      <c r="AX391" s="15" t="s">
        <v>86</v>
      </c>
      <c r="AY391" s="204" t="s">
        <v>143</v>
      </c>
    </row>
    <row r="392" s="2" customFormat="1" ht="37.8" customHeight="1">
      <c r="A392" s="38"/>
      <c r="B392" s="172"/>
      <c r="C392" s="219" t="s">
        <v>424</v>
      </c>
      <c r="D392" s="219" t="s">
        <v>367</v>
      </c>
      <c r="E392" s="220" t="s">
        <v>425</v>
      </c>
      <c r="F392" s="221" t="s">
        <v>426</v>
      </c>
      <c r="G392" s="222" t="s">
        <v>153</v>
      </c>
      <c r="H392" s="223">
        <v>1063.2000000000001</v>
      </c>
      <c r="I392" s="224"/>
      <c r="J392" s="225">
        <f>ROUND(I392*H392,2)</f>
        <v>0</v>
      </c>
      <c r="K392" s="226"/>
      <c r="L392" s="227"/>
      <c r="M392" s="228" t="s">
        <v>1</v>
      </c>
      <c r="N392" s="229" t="s">
        <v>43</v>
      </c>
      <c r="O392" s="77"/>
      <c r="P392" s="183">
        <f>O392*H392</f>
        <v>0</v>
      </c>
      <c r="Q392" s="183">
        <v>0</v>
      </c>
      <c r="R392" s="183">
        <f>Q392*H392</f>
        <v>0</v>
      </c>
      <c r="S392" s="183">
        <v>0</v>
      </c>
      <c r="T392" s="18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85" t="s">
        <v>206</v>
      </c>
      <c r="AT392" s="185" t="s">
        <v>367</v>
      </c>
      <c r="AU392" s="185" t="s">
        <v>88</v>
      </c>
      <c r="AY392" s="19" t="s">
        <v>143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9" t="s">
        <v>86</v>
      </c>
      <c r="BK392" s="186">
        <f>ROUND(I392*H392,2)</f>
        <v>0</v>
      </c>
      <c r="BL392" s="19" t="s">
        <v>149</v>
      </c>
      <c r="BM392" s="185" t="s">
        <v>427</v>
      </c>
    </row>
    <row r="393" s="2" customFormat="1" ht="37.8" customHeight="1">
      <c r="A393" s="38"/>
      <c r="B393" s="172"/>
      <c r="C393" s="173" t="s">
        <v>428</v>
      </c>
      <c r="D393" s="173" t="s">
        <v>145</v>
      </c>
      <c r="E393" s="174" t="s">
        <v>429</v>
      </c>
      <c r="F393" s="175" t="s">
        <v>430</v>
      </c>
      <c r="G393" s="176" t="s">
        <v>153</v>
      </c>
      <c r="H393" s="177">
        <v>731.452</v>
      </c>
      <c r="I393" s="178"/>
      <c r="J393" s="179">
        <f>ROUND(I393*H393,2)</f>
        <v>0</v>
      </c>
      <c r="K393" s="180"/>
      <c r="L393" s="39"/>
      <c r="M393" s="181" t="s">
        <v>1</v>
      </c>
      <c r="N393" s="182" t="s">
        <v>43</v>
      </c>
      <c r="O393" s="77"/>
      <c r="P393" s="183">
        <f>O393*H393</f>
        <v>0</v>
      </c>
      <c r="Q393" s="183">
        <v>0</v>
      </c>
      <c r="R393" s="183">
        <f>Q393*H393</f>
        <v>0</v>
      </c>
      <c r="S393" s="183">
        <v>0</v>
      </c>
      <c r="T393" s="18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85" t="s">
        <v>149</v>
      </c>
      <c r="AT393" s="185" t="s">
        <v>145</v>
      </c>
      <c r="AU393" s="185" t="s">
        <v>88</v>
      </c>
      <c r="AY393" s="19" t="s">
        <v>143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19" t="s">
        <v>86</v>
      </c>
      <c r="BK393" s="186">
        <f>ROUND(I393*H393,2)</f>
        <v>0</v>
      </c>
      <c r="BL393" s="19" t="s">
        <v>149</v>
      </c>
      <c r="BM393" s="185" t="s">
        <v>431</v>
      </c>
    </row>
    <row r="394" s="13" customFormat="1">
      <c r="A394" s="13"/>
      <c r="B394" s="187"/>
      <c r="C394" s="13"/>
      <c r="D394" s="188" t="s">
        <v>155</v>
      </c>
      <c r="E394" s="189" t="s">
        <v>1</v>
      </c>
      <c r="F394" s="190" t="s">
        <v>187</v>
      </c>
      <c r="G394" s="13"/>
      <c r="H394" s="189" t="s">
        <v>1</v>
      </c>
      <c r="I394" s="191"/>
      <c r="J394" s="13"/>
      <c r="K394" s="13"/>
      <c r="L394" s="187"/>
      <c r="M394" s="192"/>
      <c r="N394" s="193"/>
      <c r="O394" s="193"/>
      <c r="P394" s="193"/>
      <c r="Q394" s="193"/>
      <c r="R394" s="193"/>
      <c r="S394" s="193"/>
      <c r="T394" s="19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9" t="s">
        <v>155</v>
      </c>
      <c r="AU394" s="189" t="s">
        <v>88</v>
      </c>
      <c r="AV394" s="13" t="s">
        <v>86</v>
      </c>
      <c r="AW394" s="13" t="s">
        <v>34</v>
      </c>
      <c r="AX394" s="13" t="s">
        <v>78</v>
      </c>
      <c r="AY394" s="189" t="s">
        <v>143</v>
      </c>
    </row>
    <row r="395" s="13" customFormat="1">
      <c r="A395" s="13"/>
      <c r="B395" s="187"/>
      <c r="C395" s="13"/>
      <c r="D395" s="188" t="s">
        <v>155</v>
      </c>
      <c r="E395" s="189" t="s">
        <v>1</v>
      </c>
      <c r="F395" s="190" t="s">
        <v>188</v>
      </c>
      <c r="G395" s="13"/>
      <c r="H395" s="189" t="s">
        <v>1</v>
      </c>
      <c r="I395" s="191"/>
      <c r="J395" s="13"/>
      <c r="K395" s="13"/>
      <c r="L395" s="187"/>
      <c r="M395" s="192"/>
      <c r="N395" s="193"/>
      <c r="O395" s="193"/>
      <c r="P395" s="193"/>
      <c r="Q395" s="193"/>
      <c r="R395" s="193"/>
      <c r="S395" s="193"/>
      <c r="T395" s="19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9" t="s">
        <v>155</v>
      </c>
      <c r="AU395" s="189" t="s">
        <v>88</v>
      </c>
      <c r="AV395" s="13" t="s">
        <v>86</v>
      </c>
      <c r="AW395" s="13" t="s">
        <v>34</v>
      </c>
      <c r="AX395" s="13" t="s">
        <v>78</v>
      </c>
      <c r="AY395" s="189" t="s">
        <v>143</v>
      </c>
    </row>
    <row r="396" s="14" customFormat="1">
      <c r="A396" s="14"/>
      <c r="B396" s="195"/>
      <c r="C396" s="14"/>
      <c r="D396" s="188" t="s">
        <v>155</v>
      </c>
      <c r="E396" s="196" t="s">
        <v>1</v>
      </c>
      <c r="F396" s="197" t="s">
        <v>267</v>
      </c>
      <c r="G396" s="14"/>
      <c r="H396" s="198">
        <v>212.58600000000001</v>
      </c>
      <c r="I396" s="199"/>
      <c r="J396" s="14"/>
      <c r="K396" s="14"/>
      <c r="L396" s="195"/>
      <c r="M396" s="200"/>
      <c r="N396" s="201"/>
      <c r="O396" s="201"/>
      <c r="P396" s="201"/>
      <c r="Q396" s="201"/>
      <c r="R396" s="201"/>
      <c r="S396" s="201"/>
      <c r="T396" s="20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196" t="s">
        <v>155</v>
      </c>
      <c r="AU396" s="196" t="s">
        <v>88</v>
      </c>
      <c r="AV396" s="14" t="s">
        <v>88</v>
      </c>
      <c r="AW396" s="14" t="s">
        <v>34</v>
      </c>
      <c r="AX396" s="14" t="s">
        <v>78</v>
      </c>
      <c r="AY396" s="196" t="s">
        <v>143</v>
      </c>
    </row>
    <row r="397" s="14" customFormat="1">
      <c r="A397" s="14"/>
      <c r="B397" s="195"/>
      <c r="C397" s="14"/>
      <c r="D397" s="188" t="s">
        <v>155</v>
      </c>
      <c r="E397" s="196" t="s">
        <v>1</v>
      </c>
      <c r="F397" s="197" t="s">
        <v>268</v>
      </c>
      <c r="G397" s="14"/>
      <c r="H397" s="198">
        <v>185.42599999999999</v>
      </c>
      <c r="I397" s="199"/>
      <c r="J397" s="14"/>
      <c r="K397" s="14"/>
      <c r="L397" s="195"/>
      <c r="M397" s="200"/>
      <c r="N397" s="201"/>
      <c r="O397" s="201"/>
      <c r="P397" s="201"/>
      <c r="Q397" s="201"/>
      <c r="R397" s="201"/>
      <c r="S397" s="201"/>
      <c r="T397" s="20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6" t="s">
        <v>155</v>
      </c>
      <c r="AU397" s="196" t="s">
        <v>88</v>
      </c>
      <c r="AV397" s="14" t="s">
        <v>88</v>
      </c>
      <c r="AW397" s="14" t="s">
        <v>34</v>
      </c>
      <c r="AX397" s="14" t="s">
        <v>78</v>
      </c>
      <c r="AY397" s="196" t="s">
        <v>143</v>
      </c>
    </row>
    <row r="398" s="14" customFormat="1">
      <c r="A398" s="14"/>
      <c r="B398" s="195"/>
      <c r="C398" s="14"/>
      <c r="D398" s="188" t="s">
        <v>155</v>
      </c>
      <c r="E398" s="196" t="s">
        <v>1</v>
      </c>
      <c r="F398" s="197" t="s">
        <v>269</v>
      </c>
      <c r="G398" s="14"/>
      <c r="H398" s="198">
        <v>10.5</v>
      </c>
      <c r="I398" s="199"/>
      <c r="J398" s="14"/>
      <c r="K398" s="14"/>
      <c r="L398" s="195"/>
      <c r="M398" s="200"/>
      <c r="N398" s="201"/>
      <c r="O398" s="201"/>
      <c r="P398" s="201"/>
      <c r="Q398" s="201"/>
      <c r="R398" s="201"/>
      <c r="S398" s="201"/>
      <c r="T398" s="20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6" t="s">
        <v>155</v>
      </c>
      <c r="AU398" s="196" t="s">
        <v>88</v>
      </c>
      <c r="AV398" s="14" t="s">
        <v>88</v>
      </c>
      <c r="AW398" s="14" t="s">
        <v>34</v>
      </c>
      <c r="AX398" s="14" t="s">
        <v>78</v>
      </c>
      <c r="AY398" s="196" t="s">
        <v>143</v>
      </c>
    </row>
    <row r="399" s="14" customFormat="1">
      <c r="A399" s="14"/>
      <c r="B399" s="195"/>
      <c r="C399" s="14"/>
      <c r="D399" s="188" t="s">
        <v>155</v>
      </c>
      <c r="E399" s="196" t="s">
        <v>1</v>
      </c>
      <c r="F399" s="197" t="s">
        <v>270</v>
      </c>
      <c r="G399" s="14"/>
      <c r="H399" s="198">
        <v>27.413</v>
      </c>
      <c r="I399" s="199"/>
      <c r="J399" s="14"/>
      <c r="K399" s="14"/>
      <c r="L399" s="195"/>
      <c r="M399" s="200"/>
      <c r="N399" s="201"/>
      <c r="O399" s="201"/>
      <c r="P399" s="201"/>
      <c r="Q399" s="201"/>
      <c r="R399" s="201"/>
      <c r="S399" s="201"/>
      <c r="T399" s="20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6" t="s">
        <v>155</v>
      </c>
      <c r="AU399" s="196" t="s">
        <v>88</v>
      </c>
      <c r="AV399" s="14" t="s">
        <v>88</v>
      </c>
      <c r="AW399" s="14" t="s">
        <v>34</v>
      </c>
      <c r="AX399" s="14" t="s">
        <v>78</v>
      </c>
      <c r="AY399" s="196" t="s">
        <v>143</v>
      </c>
    </row>
    <row r="400" s="14" customFormat="1">
      <c r="A400" s="14"/>
      <c r="B400" s="195"/>
      <c r="C400" s="14"/>
      <c r="D400" s="188" t="s">
        <v>155</v>
      </c>
      <c r="E400" s="196" t="s">
        <v>1</v>
      </c>
      <c r="F400" s="197" t="s">
        <v>271</v>
      </c>
      <c r="G400" s="14"/>
      <c r="H400" s="198">
        <v>26.774999999999999</v>
      </c>
      <c r="I400" s="199"/>
      <c r="J400" s="14"/>
      <c r="K400" s="14"/>
      <c r="L400" s="195"/>
      <c r="M400" s="200"/>
      <c r="N400" s="201"/>
      <c r="O400" s="201"/>
      <c r="P400" s="201"/>
      <c r="Q400" s="201"/>
      <c r="R400" s="201"/>
      <c r="S400" s="201"/>
      <c r="T400" s="20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196" t="s">
        <v>155</v>
      </c>
      <c r="AU400" s="196" t="s">
        <v>88</v>
      </c>
      <c r="AV400" s="14" t="s">
        <v>88</v>
      </c>
      <c r="AW400" s="14" t="s">
        <v>34</v>
      </c>
      <c r="AX400" s="14" t="s">
        <v>78</v>
      </c>
      <c r="AY400" s="196" t="s">
        <v>143</v>
      </c>
    </row>
    <row r="401" s="16" customFormat="1">
      <c r="A401" s="16"/>
      <c r="B401" s="211"/>
      <c r="C401" s="16"/>
      <c r="D401" s="188" t="s">
        <v>155</v>
      </c>
      <c r="E401" s="212" t="s">
        <v>1</v>
      </c>
      <c r="F401" s="213" t="s">
        <v>198</v>
      </c>
      <c r="G401" s="16"/>
      <c r="H401" s="214">
        <v>462.69999999999999</v>
      </c>
      <c r="I401" s="215"/>
      <c r="J401" s="16"/>
      <c r="K401" s="16"/>
      <c r="L401" s="211"/>
      <c r="M401" s="216"/>
      <c r="N401" s="217"/>
      <c r="O401" s="217"/>
      <c r="P401" s="217"/>
      <c r="Q401" s="217"/>
      <c r="R401" s="217"/>
      <c r="S401" s="217"/>
      <c r="T401" s="218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12" t="s">
        <v>155</v>
      </c>
      <c r="AU401" s="212" t="s">
        <v>88</v>
      </c>
      <c r="AV401" s="16" t="s">
        <v>164</v>
      </c>
      <c r="AW401" s="16" t="s">
        <v>34</v>
      </c>
      <c r="AX401" s="16" t="s">
        <v>78</v>
      </c>
      <c r="AY401" s="212" t="s">
        <v>143</v>
      </c>
    </row>
    <row r="402" s="13" customFormat="1">
      <c r="A402" s="13"/>
      <c r="B402" s="187"/>
      <c r="C402" s="13"/>
      <c r="D402" s="188" t="s">
        <v>155</v>
      </c>
      <c r="E402" s="189" t="s">
        <v>1</v>
      </c>
      <c r="F402" s="190" t="s">
        <v>194</v>
      </c>
      <c r="G402" s="13"/>
      <c r="H402" s="189" t="s">
        <v>1</v>
      </c>
      <c r="I402" s="191"/>
      <c r="J402" s="13"/>
      <c r="K402" s="13"/>
      <c r="L402" s="187"/>
      <c r="M402" s="192"/>
      <c r="N402" s="193"/>
      <c r="O402" s="193"/>
      <c r="P402" s="193"/>
      <c r="Q402" s="193"/>
      <c r="R402" s="193"/>
      <c r="S402" s="193"/>
      <c r="T402" s="19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9" t="s">
        <v>155</v>
      </c>
      <c r="AU402" s="189" t="s">
        <v>88</v>
      </c>
      <c r="AV402" s="13" t="s">
        <v>86</v>
      </c>
      <c r="AW402" s="13" t="s">
        <v>34</v>
      </c>
      <c r="AX402" s="13" t="s">
        <v>78</v>
      </c>
      <c r="AY402" s="189" t="s">
        <v>143</v>
      </c>
    </row>
    <row r="403" s="14" customFormat="1">
      <c r="A403" s="14"/>
      <c r="B403" s="195"/>
      <c r="C403" s="14"/>
      <c r="D403" s="188" t="s">
        <v>155</v>
      </c>
      <c r="E403" s="196" t="s">
        <v>1</v>
      </c>
      <c r="F403" s="197" t="s">
        <v>272</v>
      </c>
      <c r="G403" s="14"/>
      <c r="H403" s="198">
        <v>268.75200000000001</v>
      </c>
      <c r="I403" s="199"/>
      <c r="J403" s="14"/>
      <c r="K403" s="14"/>
      <c r="L403" s="195"/>
      <c r="M403" s="200"/>
      <c r="N403" s="201"/>
      <c r="O403" s="201"/>
      <c r="P403" s="201"/>
      <c r="Q403" s="201"/>
      <c r="R403" s="201"/>
      <c r="S403" s="201"/>
      <c r="T403" s="20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6" t="s">
        <v>155</v>
      </c>
      <c r="AU403" s="196" t="s">
        <v>88</v>
      </c>
      <c r="AV403" s="14" t="s">
        <v>88</v>
      </c>
      <c r="AW403" s="14" t="s">
        <v>34</v>
      </c>
      <c r="AX403" s="14" t="s">
        <v>78</v>
      </c>
      <c r="AY403" s="196" t="s">
        <v>143</v>
      </c>
    </row>
    <row r="404" s="15" customFormat="1">
      <c r="A404" s="15"/>
      <c r="B404" s="203"/>
      <c r="C404" s="15"/>
      <c r="D404" s="188" t="s">
        <v>155</v>
      </c>
      <c r="E404" s="204" t="s">
        <v>1</v>
      </c>
      <c r="F404" s="205" t="s">
        <v>163</v>
      </c>
      <c r="G404" s="15"/>
      <c r="H404" s="206">
        <v>731.452</v>
      </c>
      <c r="I404" s="207"/>
      <c r="J404" s="15"/>
      <c r="K404" s="15"/>
      <c r="L404" s="203"/>
      <c r="M404" s="208"/>
      <c r="N404" s="209"/>
      <c r="O404" s="209"/>
      <c r="P404" s="209"/>
      <c r="Q404" s="209"/>
      <c r="R404" s="209"/>
      <c r="S404" s="209"/>
      <c r="T404" s="21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04" t="s">
        <v>155</v>
      </c>
      <c r="AU404" s="204" t="s">
        <v>88</v>
      </c>
      <c r="AV404" s="15" t="s">
        <v>149</v>
      </c>
      <c r="AW404" s="15" t="s">
        <v>34</v>
      </c>
      <c r="AX404" s="15" t="s">
        <v>86</v>
      </c>
      <c r="AY404" s="204" t="s">
        <v>143</v>
      </c>
    </row>
    <row r="405" s="12" customFormat="1" ht="22.8" customHeight="1">
      <c r="A405" s="12"/>
      <c r="B405" s="159"/>
      <c r="C405" s="12"/>
      <c r="D405" s="160" t="s">
        <v>77</v>
      </c>
      <c r="E405" s="170" t="s">
        <v>179</v>
      </c>
      <c r="F405" s="170" t="s">
        <v>432</v>
      </c>
      <c r="G405" s="12"/>
      <c r="H405" s="12"/>
      <c r="I405" s="162"/>
      <c r="J405" s="171">
        <f>BK405</f>
        <v>0</v>
      </c>
      <c r="K405" s="12"/>
      <c r="L405" s="159"/>
      <c r="M405" s="164"/>
      <c r="N405" s="165"/>
      <c r="O405" s="165"/>
      <c r="P405" s="166">
        <f>SUM(P406:P409)</f>
        <v>0</v>
      </c>
      <c r="Q405" s="165"/>
      <c r="R405" s="166">
        <f>SUM(R406:R409)</f>
        <v>0</v>
      </c>
      <c r="S405" s="165"/>
      <c r="T405" s="167">
        <f>SUM(T406:T409)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60" t="s">
        <v>86</v>
      </c>
      <c r="AT405" s="168" t="s">
        <v>77</v>
      </c>
      <c r="AU405" s="168" t="s">
        <v>86</v>
      </c>
      <c r="AY405" s="160" t="s">
        <v>143</v>
      </c>
      <c r="BK405" s="169">
        <f>SUM(BK406:BK409)</f>
        <v>0</v>
      </c>
    </row>
    <row r="406" s="2" customFormat="1" ht="21.75" customHeight="1">
      <c r="A406" s="38"/>
      <c r="B406" s="172"/>
      <c r="C406" s="173" t="s">
        <v>433</v>
      </c>
      <c r="D406" s="173" t="s">
        <v>145</v>
      </c>
      <c r="E406" s="174" t="s">
        <v>434</v>
      </c>
      <c r="F406" s="175" t="s">
        <v>435</v>
      </c>
      <c r="G406" s="176" t="s">
        <v>182</v>
      </c>
      <c r="H406" s="177">
        <v>9.5999999999999996</v>
      </c>
      <c r="I406" s="178"/>
      <c r="J406" s="179">
        <f>ROUND(I406*H406,2)</f>
        <v>0</v>
      </c>
      <c r="K406" s="180"/>
      <c r="L406" s="39"/>
      <c r="M406" s="181" t="s">
        <v>1</v>
      </c>
      <c r="N406" s="182" t="s">
        <v>43</v>
      </c>
      <c r="O406" s="77"/>
      <c r="P406" s="183">
        <f>O406*H406</f>
        <v>0</v>
      </c>
      <c r="Q406" s="183">
        <v>0</v>
      </c>
      <c r="R406" s="183">
        <f>Q406*H406</f>
        <v>0</v>
      </c>
      <c r="S406" s="183">
        <v>0</v>
      </c>
      <c r="T406" s="18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85" t="s">
        <v>149</v>
      </c>
      <c r="AT406" s="185" t="s">
        <v>145</v>
      </c>
      <c r="AU406" s="185" t="s">
        <v>88</v>
      </c>
      <c r="AY406" s="19" t="s">
        <v>143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9" t="s">
        <v>86</v>
      </c>
      <c r="BK406" s="186">
        <f>ROUND(I406*H406,2)</f>
        <v>0</v>
      </c>
      <c r="BL406" s="19" t="s">
        <v>149</v>
      </c>
      <c r="BM406" s="185" t="s">
        <v>436</v>
      </c>
    </row>
    <row r="407" s="13" customFormat="1">
      <c r="A407" s="13"/>
      <c r="B407" s="187"/>
      <c r="C407" s="13"/>
      <c r="D407" s="188" t="s">
        <v>155</v>
      </c>
      <c r="E407" s="189" t="s">
        <v>1</v>
      </c>
      <c r="F407" s="190" t="s">
        <v>437</v>
      </c>
      <c r="G407" s="13"/>
      <c r="H407" s="189" t="s">
        <v>1</v>
      </c>
      <c r="I407" s="191"/>
      <c r="J407" s="13"/>
      <c r="K407" s="13"/>
      <c r="L407" s="187"/>
      <c r="M407" s="192"/>
      <c r="N407" s="193"/>
      <c r="O407" s="193"/>
      <c r="P407" s="193"/>
      <c r="Q407" s="193"/>
      <c r="R407" s="193"/>
      <c r="S407" s="193"/>
      <c r="T407" s="19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9" t="s">
        <v>155</v>
      </c>
      <c r="AU407" s="189" t="s">
        <v>88</v>
      </c>
      <c r="AV407" s="13" t="s">
        <v>86</v>
      </c>
      <c r="AW407" s="13" t="s">
        <v>34</v>
      </c>
      <c r="AX407" s="13" t="s">
        <v>78</v>
      </c>
      <c r="AY407" s="189" t="s">
        <v>143</v>
      </c>
    </row>
    <row r="408" s="14" customFormat="1">
      <c r="A408" s="14"/>
      <c r="B408" s="195"/>
      <c r="C408" s="14"/>
      <c r="D408" s="188" t="s">
        <v>155</v>
      </c>
      <c r="E408" s="196" t="s">
        <v>1</v>
      </c>
      <c r="F408" s="197" t="s">
        <v>438</v>
      </c>
      <c r="G408" s="14"/>
      <c r="H408" s="198">
        <v>9.5999999999999996</v>
      </c>
      <c r="I408" s="199"/>
      <c r="J408" s="14"/>
      <c r="K408" s="14"/>
      <c r="L408" s="195"/>
      <c r="M408" s="200"/>
      <c r="N408" s="201"/>
      <c r="O408" s="201"/>
      <c r="P408" s="201"/>
      <c r="Q408" s="201"/>
      <c r="R408" s="201"/>
      <c r="S408" s="201"/>
      <c r="T408" s="20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196" t="s">
        <v>155</v>
      </c>
      <c r="AU408" s="196" t="s">
        <v>88</v>
      </c>
      <c r="AV408" s="14" t="s">
        <v>88</v>
      </c>
      <c r="AW408" s="14" t="s">
        <v>34</v>
      </c>
      <c r="AX408" s="14" t="s">
        <v>78</v>
      </c>
      <c r="AY408" s="196" t="s">
        <v>143</v>
      </c>
    </row>
    <row r="409" s="15" customFormat="1">
      <c r="A409" s="15"/>
      <c r="B409" s="203"/>
      <c r="C409" s="15"/>
      <c r="D409" s="188" t="s">
        <v>155</v>
      </c>
      <c r="E409" s="204" t="s">
        <v>1</v>
      </c>
      <c r="F409" s="205" t="s">
        <v>163</v>
      </c>
      <c r="G409" s="15"/>
      <c r="H409" s="206">
        <v>9.5999999999999996</v>
      </c>
      <c r="I409" s="207"/>
      <c r="J409" s="15"/>
      <c r="K409" s="15"/>
      <c r="L409" s="203"/>
      <c r="M409" s="208"/>
      <c r="N409" s="209"/>
      <c r="O409" s="209"/>
      <c r="P409" s="209"/>
      <c r="Q409" s="209"/>
      <c r="R409" s="209"/>
      <c r="S409" s="209"/>
      <c r="T409" s="21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04" t="s">
        <v>155</v>
      </c>
      <c r="AU409" s="204" t="s">
        <v>88</v>
      </c>
      <c r="AV409" s="15" t="s">
        <v>149</v>
      </c>
      <c r="AW409" s="15" t="s">
        <v>34</v>
      </c>
      <c r="AX409" s="15" t="s">
        <v>86</v>
      </c>
      <c r="AY409" s="204" t="s">
        <v>143</v>
      </c>
    </row>
    <row r="410" s="12" customFormat="1" ht="22.8" customHeight="1">
      <c r="A410" s="12"/>
      <c r="B410" s="159"/>
      <c r="C410" s="12"/>
      <c r="D410" s="160" t="s">
        <v>77</v>
      </c>
      <c r="E410" s="170" t="s">
        <v>212</v>
      </c>
      <c r="F410" s="170" t="s">
        <v>439</v>
      </c>
      <c r="G410" s="12"/>
      <c r="H410" s="12"/>
      <c r="I410" s="162"/>
      <c r="J410" s="171">
        <f>BK410</f>
        <v>0</v>
      </c>
      <c r="K410" s="12"/>
      <c r="L410" s="159"/>
      <c r="M410" s="164"/>
      <c r="N410" s="165"/>
      <c r="O410" s="165"/>
      <c r="P410" s="166">
        <f>SUM(P411:P482)</f>
        <v>0</v>
      </c>
      <c r="Q410" s="165"/>
      <c r="R410" s="166">
        <f>SUM(R411:R482)</f>
        <v>94.702790530000001</v>
      </c>
      <c r="S410" s="165"/>
      <c r="T410" s="167">
        <f>SUM(T411:T482)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60" t="s">
        <v>86</v>
      </c>
      <c r="AT410" s="168" t="s">
        <v>77</v>
      </c>
      <c r="AU410" s="168" t="s">
        <v>86</v>
      </c>
      <c r="AY410" s="160" t="s">
        <v>143</v>
      </c>
      <c r="BK410" s="169">
        <f>SUM(BK411:BK482)</f>
        <v>0</v>
      </c>
    </row>
    <row r="411" s="2" customFormat="1" ht="24.15" customHeight="1">
      <c r="A411" s="38"/>
      <c r="B411" s="172"/>
      <c r="C411" s="173" t="s">
        <v>440</v>
      </c>
      <c r="D411" s="173" t="s">
        <v>145</v>
      </c>
      <c r="E411" s="174" t="s">
        <v>441</v>
      </c>
      <c r="F411" s="175" t="s">
        <v>442</v>
      </c>
      <c r="G411" s="176" t="s">
        <v>298</v>
      </c>
      <c r="H411" s="177">
        <v>216</v>
      </c>
      <c r="I411" s="178"/>
      <c r="J411" s="179">
        <f>ROUND(I411*H411,2)</f>
        <v>0</v>
      </c>
      <c r="K411" s="180"/>
      <c r="L411" s="39"/>
      <c r="M411" s="181" t="s">
        <v>1</v>
      </c>
      <c r="N411" s="182" t="s">
        <v>43</v>
      </c>
      <c r="O411" s="77"/>
      <c r="P411" s="183">
        <f>O411*H411</f>
        <v>0</v>
      </c>
      <c r="Q411" s="183">
        <v>0.10095</v>
      </c>
      <c r="R411" s="183">
        <f>Q411*H411</f>
        <v>21.805199999999999</v>
      </c>
      <c r="S411" s="183">
        <v>0</v>
      </c>
      <c r="T411" s="18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85" t="s">
        <v>149</v>
      </c>
      <c r="AT411" s="185" t="s">
        <v>145</v>
      </c>
      <c r="AU411" s="185" t="s">
        <v>88</v>
      </c>
      <c r="AY411" s="19" t="s">
        <v>143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9" t="s">
        <v>86</v>
      </c>
      <c r="BK411" s="186">
        <f>ROUND(I411*H411,2)</f>
        <v>0</v>
      </c>
      <c r="BL411" s="19" t="s">
        <v>149</v>
      </c>
      <c r="BM411" s="185" t="s">
        <v>443</v>
      </c>
    </row>
    <row r="412" s="13" customFormat="1">
      <c r="A412" s="13"/>
      <c r="B412" s="187"/>
      <c r="C412" s="13"/>
      <c r="D412" s="188" t="s">
        <v>155</v>
      </c>
      <c r="E412" s="189" t="s">
        <v>1</v>
      </c>
      <c r="F412" s="190" t="s">
        <v>444</v>
      </c>
      <c r="G412" s="13"/>
      <c r="H412" s="189" t="s">
        <v>1</v>
      </c>
      <c r="I412" s="191"/>
      <c r="J412" s="13"/>
      <c r="K412" s="13"/>
      <c r="L412" s="187"/>
      <c r="M412" s="192"/>
      <c r="N412" s="193"/>
      <c r="O412" s="193"/>
      <c r="P412" s="193"/>
      <c r="Q412" s="193"/>
      <c r="R412" s="193"/>
      <c r="S412" s="193"/>
      <c r="T412" s="19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9" t="s">
        <v>155</v>
      </c>
      <c r="AU412" s="189" t="s">
        <v>88</v>
      </c>
      <c r="AV412" s="13" t="s">
        <v>86</v>
      </c>
      <c r="AW412" s="13" t="s">
        <v>34</v>
      </c>
      <c r="AX412" s="13" t="s">
        <v>78</v>
      </c>
      <c r="AY412" s="189" t="s">
        <v>143</v>
      </c>
    </row>
    <row r="413" s="14" customFormat="1">
      <c r="A413" s="14"/>
      <c r="B413" s="195"/>
      <c r="C413" s="14"/>
      <c r="D413" s="188" t="s">
        <v>155</v>
      </c>
      <c r="E413" s="196" t="s">
        <v>1</v>
      </c>
      <c r="F413" s="197" t="s">
        <v>445</v>
      </c>
      <c r="G413" s="14"/>
      <c r="H413" s="198">
        <v>216</v>
      </c>
      <c r="I413" s="199"/>
      <c r="J413" s="14"/>
      <c r="K413" s="14"/>
      <c r="L413" s="195"/>
      <c r="M413" s="200"/>
      <c r="N413" s="201"/>
      <c r="O413" s="201"/>
      <c r="P413" s="201"/>
      <c r="Q413" s="201"/>
      <c r="R413" s="201"/>
      <c r="S413" s="201"/>
      <c r="T413" s="20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196" t="s">
        <v>155</v>
      </c>
      <c r="AU413" s="196" t="s">
        <v>88</v>
      </c>
      <c r="AV413" s="14" t="s">
        <v>88</v>
      </c>
      <c r="AW413" s="14" t="s">
        <v>34</v>
      </c>
      <c r="AX413" s="14" t="s">
        <v>78</v>
      </c>
      <c r="AY413" s="196" t="s">
        <v>143</v>
      </c>
    </row>
    <row r="414" s="15" customFormat="1">
      <c r="A414" s="15"/>
      <c r="B414" s="203"/>
      <c r="C414" s="15"/>
      <c r="D414" s="188" t="s">
        <v>155</v>
      </c>
      <c r="E414" s="204" t="s">
        <v>1</v>
      </c>
      <c r="F414" s="205" t="s">
        <v>163</v>
      </c>
      <c r="G414" s="15"/>
      <c r="H414" s="206">
        <v>216</v>
      </c>
      <c r="I414" s="207"/>
      <c r="J414" s="15"/>
      <c r="K414" s="15"/>
      <c r="L414" s="203"/>
      <c r="M414" s="208"/>
      <c r="N414" s="209"/>
      <c r="O414" s="209"/>
      <c r="P414" s="209"/>
      <c r="Q414" s="209"/>
      <c r="R414" s="209"/>
      <c r="S414" s="209"/>
      <c r="T414" s="210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04" t="s">
        <v>155</v>
      </c>
      <c r="AU414" s="204" t="s">
        <v>88</v>
      </c>
      <c r="AV414" s="15" t="s">
        <v>149</v>
      </c>
      <c r="AW414" s="15" t="s">
        <v>34</v>
      </c>
      <c r="AX414" s="15" t="s">
        <v>86</v>
      </c>
      <c r="AY414" s="204" t="s">
        <v>143</v>
      </c>
    </row>
    <row r="415" s="2" customFormat="1" ht="21.75" customHeight="1">
      <c r="A415" s="38"/>
      <c r="B415" s="172"/>
      <c r="C415" s="219" t="s">
        <v>446</v>
      </c>
      <c r="D415" s="219" t="s">
        <v>367</v>
      </c>
      <c r="E415" s="220" t="s">
        <v>447</v>
      </c>
      <c r="F415" s="221" t="s">
        <v>448</v>
      </c>
      <c r="G415" s="222" t="s">
        <v>298</v>
      </c>
      <c r="H415" s="223">
        <v>218.16</v>
      </c>
      <c r="I415" s="224"/>
      <c r="J415" s="225">
        <f>ROUND(I415*H415,2)</f>
        <v>0</v>
      </c>
      <c r="K415" s="226"/>
      <c r="L415" s="227"/>
      <c r="M415" s="228" t="s">
        <v>1</v>
      </c>
      <c r="N415" s="229" t="s">
        <v>43</v>
      </c>
      <c r="O415" s="77"/>
      <c r="P415" s="183">
        <f>O415*H415</f>
        <v>0</v>
      </c>
      <c r="Q415" s="183">
        <v>0.021999999999999999</v>
      </c>
      <c r="R415" s="183">
        <f>Q415*H415</f>
        <v>4.7995199999999993</v>
      </c>
      <c r="S415" s="183">
        <v>0</v>
      </c>
      <c r="T415" s="18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85" t="s">
        <v>206</v>
      </c>
      <c r="AT415" s="185" t="s">
        <v>367</v>
      </c>
      <c r="AU415" s="185" t="s">
        <v>88</v>
      </c>
      <c r="AY415" s="19" t="s">
        <v>143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9" t="s">
        <v>86</v>
      </c>
      <c r="BK415" s="186">
        <f>ROUND(I415*H415,2)</f>
        <v>0</v>
      </c>
      <c r="BL415" s="19" t="s">
        <v>149</v>
      </c>
      <c r="BM415" s="185" t="s">
        <v>449</v>
      </c>
    </row>
    <row r="416" s="14" customFormat="1">
      <c r="A416" s="14"/>
      <c r="B416" s="195"/>
      <c r="C416" s="14"/>
      <c r="D416" s="188" t="s">
        <v>155</v>
      </c>
      <c r="E416" s="196" t="s">
        <v>1</v>
      </c>
      <c r="F416" s="197" t="s">
        <v>450</v>
      </c>
      <c r="G416" s="14"/>
      <c r="H416" s="198">
        <v>218.16</v>
      </c>
      <c r="I416" s="199"/>
      <c r="J416" s="14"/>
      <c r="K416" s="14"/>
      <c r="L416" s="195"/>
      <c r="M416" s="200"/>
      <c r="N416" s="201"/>
      <c r="O416" s="201"/>
      <c r="P416" s="201"/>
      <c r="Q416" s="201"/>
      <c r="R416" s="201"/>
      <c r="S416" s="201"/>
      <c r="T416" s="20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196" t="s">
        <v>155</v>
      </c>
      <c r="AU416" s="196" t="s">
        <v>88</v>
      </c>
      <c r="AV416" s="14" t="s">
        <v>88</v>
      </c>
      <c r="AW416" s="14" t="s">
        <v>34</v>
      </c>
      <c r="AX416" s="14" t="s">
        <v>86</v>
      </c>
      <c r="AY416" s="196" t="s">
        <v>143</v>
      </c>
    </row>
    <row r="417" s="2" customFormat="1" ht="24.15" customHeight="1">
      <c r="A417" s="38"/>
      <c r="B417" s="172"/>
      <c r="C417" s="173" t="s">
        <v>451</v>
      </c>
      <c r="D417" s="173" t="s">
        <v>145</v>
      </c>
      <c r="E417" s="174" t="s">
        <v>452</v>
      </c>
      <c r="F417" s="175" t="s">
        <v>453</v>
      </c>
      <c r="G417" s="176" t="s">
        <v>182</v>
      </c>
      <c r="H417" s="177">
        <v>10.923</v>
      </c>
      <c r="I417" s="178"/>
      <c r="J417" s="179">
        <f>ROUND(I417*H417,2)</f>
        <v>0</v>
      </c>
      <c r="K417" s="180"/>
      <c r="L417" s="39"/>
      <c r="M417" s="181" t="s">
        <v>1</v>
      </c>
      <c r="N417" s="182" t="s">
        <v>43</v>
      </c>
      <c r="O417" s="77"/>
      <c r="P417" s="183">
        <f>O417*H417</f>
        <v>0</v>
      </c>
      <c r="Q417" s="183">
        <v>2.2563399999999998</v>
      </c>
      <c r="R417" s="183">
        <f>Q417*H417</f>
        <v>24.646001819999999</v>
      </c>
      <c r="S417" s="183">
        <v>0</v>
      </c>
      <c r="T417" s="18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185" t="s">
        <v>149</v>
      </c>
      <c r="AT417" s="185" t="s">
        <v>145</v>
      </c>
      <c r="AU417" s="185" t="s">
        <v>88</v>
      </c>
      <c r="AY417" s="19" t="s">
        <v>143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19" t="s">
        <v>86</v>
      </c>
      <c r="BK417" s="186">
        <f>ROUND(I417*H417,2)</f>
        <v>0</v>
      </c>
      <c r="BL417" s="19" t="s">
        <v>149</v>
      </c>
      <c r="BM417" s="185" t="s">
        <v>454</v>
      </c>
    </row>
    <row r="418" s="14" customFormat="1">
      <c r="A418" s="14"/>
      <c r="B418" s="195"/>
      <c r="C418" s="14"/>
      <c r="D418" s="188" t="s">
        <v>155</v>
      </c>
      <c r="E418" s="196" t="s">
        <v>1</v>
      </c>
      <c r="F418" s="197" t="s">
        <v>455</v>
      </c>
      <c r="G418" s="14"/>
      <c r="H418" s="198">
        <v>6.4800000000000004</v>
      </c>
      <c r="I418" s="199"/>
      <c r="J418" s="14"/>
      <c r="K418" s="14"/>
      <c r="L418" s="195"/>
      <c r="M418" s="200"/>
      <c r="N418" s="201"/>
      <c r="O418" s="201"/>
      <c r="P418" s="201"/>
      <c r="Q418" s="201"/>
      <c r="R418" s="201"/>
      <c r="S418" s="201"/>
      <c r="T418" s="20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6" t="s">
        <v>155</v>
      </c>
      <c r="AU418" s="196" t="s">
        <v>88</v>
      </c>
      <c r="AV418" s="14" t="s">
        <v>88</v>
      </c>
      <c r="AW418" s="14" t="s">
        <v>34</v>
      </c>
      <c r="AX418" s="14" t="s">
        <v>78</v>
      </c>
      <c r="AY418" s="196" t="s">
        <v>143</v>
      </c>
    </row>
    <row r="419" s="14" customFormat="1">
      <c r="A419" s="14"/>
      <c r="B419" s="195"/>
      <c r="C419" s="14"/>
      <c r="D419" s="188" t="s">
        <v>155</v>
      </c>
      <c r="E419" s="196" t="s">
        <v>1</v>
      </c>
      <c r="F419" s="197" t="s">
        <v>456</v>
      </c>
      <c r="G419" s="14"/>
      <c r="H419" s="198">
        <v>4.4429999999999996</v>
      </c>
      <c r="I419" s="199"/>
      <c r="J419" s="14"/>
      <c r="K419" s="14"/>
      <c r="L419" s="195"/>
      <c r="M419" s="200"/>
      <c r="N419" s="201"/>
      <c r="O419" s="201"/>
      <c r="P419" s="201"/>
      <c r="Q419" s="201"/>
      <c r="R419" s="201"/>
      <c r="S419" s="201"/>
      <c r="T419" s="20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196" t="s">
        <v>155</v>
      </c>
      <c r="AU419" s="196" t="s">
        <v>88</v>
      </c>
      <c r="AV419" s="14" t="s">
        <v>88</v>
      </c>
      <c r="AW419" s="14" t="s">
        <v>34</v>
      </c>
      <c r="AX419" s="14" t="s">
        <v>78</v>
      </c>
      <c r="AY419" s="196" t="s">
        <v>143</v>
      </c>
    </row>
    <row r="420" s="15" customFormat="1">
      <c r="A420" s="15"/>
      <c r="B420" s="203"/>
      <c r="C420" s="15"/>
      <c r="D420" s="188" t="s">
        <v>155</v>
      </c>
      <c r="E420" s="204" t="s">
        <v>1</v>
      </c>
      <c r="F420" s="205" t="s">
        <v>163</v>
      </c>
      <c r="G420" s="15"/>
      <c r="H420" s="206">
        <v>10.923</v>
      </c>
      <c r="I420" s="207"/>
      <c r="J420" s="15"/>
      <c r="K420" s="15"/>
      <c r="L420" s="203"/>
      <c r="M420" s="208"/>
      <c r="N420" s="209"/>
      <c r="O420" s="209"/>
      <c r="P420" s="209"/>
      <c r="Q420" s="209"/>
      <c r="R420" s="209"/>
      <c r="S420" s="209"/>
      <c r="T420" s="21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04" t="s">
        <v>155</v>
      </c>
      <c r="AU420" s="204" t="s">
        <v>88</v>
      </c>
      <c r="AV420" s="15" t="s">
        <v>149</v>
      </c>
      <c r="AW420" s="15" t="s">
        <v>34</v>
      </c>
      <c r="AX420" s="15" t="s">
        <v>86</v>
      </c>
      <c r="AY420" s="204" t="s">
        <v>143</v>
      </c>
    </row>
    <row r="421" s="2" customFormat="1" ht="24.15" customHeight="1">
      <c r="A421" s="38"/>
      <c r="B421" s="172"/>
      <c r="C421" s="173" t="s">
        <v>457</v>
      </c>
      <c r="D421" s="173" t="s">
        <v>145</v>
      </c>
      <c r="E421" s="174" t="s">
        <v>458</v>
      </c>
      <c r="F421" s="175" t="s">
        <v>459</v>
      </c>
      <c r="G421" s="176" t="s">
        <v>153</v>
      </c>
      <c r="H421" s="177">
        <v>474.846</v>
      </c>
      <c r="I421" s="178"/>
      <c r="J421" s="179">
        <f>ROUND(I421*H421,2)</f>
        <v>0</v>
      </c>
      <c r="K421" s="180"/>
      <c r="L421" s="39"/>
      <c r="M421" s="181" t="s">
        <v>1</v>
      </c>
      <c r="N421" s="182" t="s">
        <v>43</v>
      </c>
      <c r="O421" s="77"/>
      <c r="P421" s="183">
        <f>O421*H421</f>
        <v>0</v>
      </c>
      <c r="Q421" s="183">
        <v>0.00036000000000000002</v>
      </c>
      <c r="R421" s="183">
        <f>Q421*H421</f>
        <v>0.17094456000000002</v>
      </c>
      <c r="S421" s="183">
        <v>0</v>
      </c>
      <c r="T421" s="184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185" t="s">
        <v>149</v>
      </c>
      <c r="AT421" s="185" t="s">
        <v>145</v>
      </c>
      <c r="AU421" s="185" t="s">
        <v>88</v>
      </c>
      <c r="AY421" s="19" t="s">
        <v>143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9" t="s">
        <v>86</v>
      </c>
      <c r="BK421" s="186">
        <f>ROUND(I421*H421,2)</f>
        <v>0</v>
      </c>
      <c r="BL421" s="19" t="s">
        <v>149</v>
      </c>
      <c r="BM421" s="185" t="s">
        <v>460</v>
      </c>
    </row>
    <row r="422" s="13" customFormat="1">
      <c r="A422" s="13"/>
      <c r="B422" s="187"/>
      <c r="C422" s="13"/>
      <c r="D422" s="188" t="s">
        <v>155</v>
      </c>
      <c r="E422" s="189" t="s">
        <v>1</v>
      </c>
      <c r="F422" s="190" t="s">
        <v>461</v>
      </c>
      <c r="G422" s="13"/>
      <c r="H422" s="189" t="s">
        <v>1</v>
      </c>
      <c r="I422" s="191"/>
      <c r="J422" s="13"/>
      <c r="K422" s="13"/>
      <c r="L422" s="187"/>
      <c r="M422" s="192"/>
      <c r="N422" s="193"/>
      <c r="O422" s="193"/>
      <c r="P422" s="193"/>
      <c r="Q422" s="193"/>
      <c r="R422" s="193"/>
      <c r="S422" s="193"/>
      <c r="T422" s="19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9" t="s">
        <v>155</v>
      </c>
      <c r="AU422" s="189" t="s">
        <v>88</v>
      </c>
      <c r="AV422" s="13" t="s">
        <v>86</v>
      </c>
      <c r="AW422" s="13" t="s">
        <v>34</v>
      </c>
      <c r="AX422" s="13" t="s">
        <v>78</v>
      </c>
      <c r="AY422" s="189" t="s">
        <v>143</v>
      </c>
    </row>
    <row r="423" s="13" customFormat="1">
      <c r="A423" s="13"/>
      <c r="B423" s="187"/>
      <c r="C423" s="13"/>
      <c r="D423" s="188" t="s">
        <v>155</v>
      </c>
      <c r="E423" s="189" t="s">
        <v>1</v>
      </c>
      <c r="F423" s="190" t="s">
        <v>216</v>
      </c>
      <c r="G423" s="13"/>
      <c r="H423" s="189" t="s">
        <v>1</v>
      </c>
      <c r="I423" s="191"/>
      <c r="J423" s="13"/>
      <c r="K423" s="13"/>
      <c r="L423" s="187"/>
      <c r="M423" s="192"/>
      <c r="N423" s="193"/>
      <c r="O423" s="193"/>
      <c r="P423" s="193"/>
      <c r="Q423" s="193"/>
      <c r="R423" s="193"/>
      <c r="S423" s="193"/>
      <c r="T423" s="19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9" t="s">
        <v>155</v>
      </c>
      <c r="AU423" s="189" t="s">
        <v>88</v>
      </c>
      <c r="AV423" s="13" t="s">
        <v>86</v>
      </c>
      <c r="AW423" s="13" t="s">
        <v>34</v>
      </c>
      <c r="AX423" s="13" t="s">
        <v>78</v>
      </c>
      <c r="AY423" s="189" t="s">
        <v>143</v>
      </c>
    </row>
    <row r="424" s="14" customFormat="1">
      <c r="A424" s="14"/>
      <c r="B424" s="195"/>
      <c r="C424" s="14"/>
      <c r="D424" s="188" t="s">
        <v>155</v>
      </c>
      <c r="E424" s="196" t="s">
        <v>1</v>
      </c>
      <c r="F424" s="197" t="s">
        <v>462</v>
      </c>
      <c r="G424" s="14"/>
      <c r="H424" s="198">
        <v>243</v>
      </c>
      <c r="I424" s="199"/>
      <c r="J424" s="14"/>
      <c r="K424" s="14"/>
      <c r="L424" s="195"/>
      <c r="M424" s="200"/>
      <c r="N424" s="201"/>
      <c r="O424" s="201"/>
      <c r="P424" s="201"/>
      <c r="Q424" s="201"/>
      <c r="R424" s="201"/>
      <c r="S424" s="201"/>
      <c r="T424" s="20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6" t="s">
        <v>155</v>
      </c>
      <c r="AU424" s="196" t="s">
        <v>88</v>
      </c>
      <c r="AV424" s="14" t="s">
        <v>88</v>
      </c>
      <c r="AW424" s="14" t="s">
        <v>34</v>
      </c>
      <c r="AX424" s="14" t="s">
        <v>78</v>
      </c>
      <c r="AY424" s="196" t="s">
        <v>143</v>
      </c>
    </row>
    <row r="425" s="13" customFormat="1">
      <c r="A425" s="13"/>
      <c r="B425" s="187"/>
      <c r="C425" s="13"/>
      <c r="D425" s="188" t="s">
        <v>155</v>
      </c>
      <c r="E425" s="189" t="s">
        <v>1</v>
      </c>
      <c r="F425" s="190" t="s">
        <v>218</v>
      </c>
      <c r="G425" s="13"/>
      <c r="H425" s="189" t="s">
        <v>1</v>
      </c>
      <c r="I425" s="191"/>
      <c r="J425" s="13"/>
      <c r="K425" s="13"/>
      <c r="L425" s="187"/>
      <c r="M425" s="192"/>
      <c r="N425" s="193"/>
      <c r="O425" s="193"/>
      <c r="P425" s="193"/>
      <c r="Q425" s="193"/>
      <c r="R425" s="193"/>
      <c r="S425" s="193"/>
      <c r="T425" s="19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9" t="s">
        <v>155</v>
      </c>
      <c r="AU425" s="189" t="s">
        <v>88</v>
      </c>
      <c r="AV425" s="13" t="s">
        <v>86</v>
      </c>
      <c r="AW425" s="13" t="s">
        <v>34</v>
      </c>
      <c r="AX425" s="13" t="s">
        <v>78</v>
      </c>
      <c r="AY425" s="189" t="s">
        <v>143</v>
      </c>
    </row>
    <row r="426" s="14" customFormat="1">
      <c r="A426" s="14"/>
      <c r="B426" s="195"/>
      <c r="C426" s="14"/>
      <c r="D426" s="188" t="s">
        <v>155</v>
      </c>
      <c r="E426" s="196" t="s">
        <v>1</v>
      </c>
      <c r="F426" s="197" t="s">
        <v>463</v>
      </c>
      <c r="G426" s="14"/>
      <c r="H426" s="198">
        <v>115.486</v>
      </c>
      <c r="I426" s="199"/>
      <c r="J426" s="14"/>
      <c r="K426" s="14"/>
      <c r="L426" s="195"/>
      <c r="M426" s="200"/>
      <c r="N426" s="201"/>
      <c r="O426" s="201"/>
      <c r="P426" s="201"/>
      <c r="Q426" s="201"/>
      <c r="R426" s="201"/>
      <c r="S426" s="201"/>
      <c r="T426" s="20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196" t="s">
        <v>155</v>
      </c>
      <c r="AU426" s="196" t="s">
        <v>88</v>
      </c>
      <c r="AV426" s="14" t="s">
        <v>88</v>
      </c>
      <c r="AW426" s="14" t="s">
        <v>34</v>
      </c>
      <c r="AX426" s="14" t="s">
        <v>78</v>
      </c>
      <c r="AY426" s="196" t="s">
        <v>143</v>
      </c>
    </row>
    <row r="427" s="14" customFormat="1">
      <c r="A427" s="14"/>
      <c r="B427" s="195"/>
      <c r="C427" s="14"/>
      <c r="D427" s="188" t="s">
        <v>155</v>
      </c>
      <c r="E427" s="196" t="s">
        <v>1</v>
      </c>
      <c r="F427" s="197" t="s">
        <v>464</v>
      </c>
      <c r="G427" s="14"/>
      <c r="H427" s="198">
        <v>77</v>
      </c>
      <c r="I427" s="199"/>
      <c r="J427" s="14"/>
      <c r="K427" s="14"/>
      <c r="L427" s="195"/>
      <c r="M427" s="200"/>
      <c r="N427" s="201"/>
      <c r="O427" s="201"/>
      <c r="P427" s="201"/>
      <c r="Q427" s="201"/>
      <c r="R427" s="201"/>
      <c r="S427" s="201"/>
      <c r="T427" s="20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6" t="s">
        <v>155</v>
      </c>
      <c r="AU427" s="196" t="s">
        <v>88</v>
      </c>
      <c r="AV427" s="14" t="s">
        <v>88</v>
      </c>
      <c r="AW427" s="14" t="s">
        <v>34</v>
      </c>
      <c r="AX427" s="14" t="s">
        <v>78</v>
      </c>
      <c r="AY427" s="196" t="s">
        <v>143</v>
      </c>
    </row>
    <row r="428" s="13" customFormat="1">
      <c r="A428" s="13"/>
      <c r="B428" s="187"/>
      <c r="C428" s="13"/>
      <c r="D428" s="188" t="s">
        <v>155</v>
      </c>
      <c r="E428" s="189" t="s">
        <v>1</v>
      </c>
      <c r="F428" s="190" t="s">
        <v>204</v>
      </c>
      <c r="G428" s="13"/>
      <c r="H428" s="189" t="s">
        <v>1</v>
      </c>
      <c r="I428" s="191"/>
      <c r="J428" s="13"/>
      <c r="K428" s="13"/>
      <c r="L428" s="187"/>
      <c r="M428" s="192"/>
      <c r="N428" s="193"/>
      <c r="O428" s="193"/>
      <c r="P428" s="193"/>
      <c r="Q428" s="193"/>
      <c r="R428" s="193"/>
      <c r="S428" s="193"/>
      <c r="T428" s="19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9" t="s">
        <v>155</v>
      </c>
      <c r="AU428" s="189" t="s">
        <v>88</v>
      </c>
      <c r="AV428" s="13" t="s">
        <v>86</v>
      </c>
      <c r="AW428" s="13" t="s">
        <v>34</v>
      </c>
      <c r="AX428" s="13" t="s">
        <v>78</v>
      </c>
      <c r="AY428" s="189" t="s">
        <v>143</v>
      </c>
    </row>
    <row r="429" s="14" customFormat="1">
      <c r="A429" s="14"/>
      <c r="B429" s="195"/>
      <c r="C429" s="14"/>
      <c r="D429" s="188" t="s">
        <v>155</v>
      </c>
      <c r="E429" s="196" t="s">
        <v>1</v>
      </c>
      <c r="F429" s="197" t="s">
        <v>465</v>
      </c>
      <c r="G429" s="14"/>
      <c r="H429" s="198">
        <v>28.800000000000001</v>
      </c>
      <c r="I429" s="199"/>
      <c r="J429" s="14"/>
      <c r="K429" s="14"/>
      <c r="L429" s="195"/>
      <c r="M429" s="200"/>
      <c r="N429" s="201"/>
      <c r="O429" s="201"/>
      <c r="P429" s="201"/>
      <c r="Q429" s="201"/>
      <c r="R429" s="201"/>
      <c r="S429" s="201"/>
      <c r="T429" s="20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196" t="s">
        <v>155</v>
      </c>
      <c r="AU429" s="196" t="s">
        <v>88</v>
      </c>
      <c r="AV429" s="14" t="s">
        <v>88</v>
      </c>
      <c r="AW429" s="14" t="s">
        <v>34</v>
      </c>
      <c r="AX429" s="14" t="s">
        <v>78</v>
      </c>
      <c r="AY429" s="196" t="s">
        <v>143</v>
      </c>
    </row>
    <row r="430" s="14" customFormat="1">
      <c r="A430" s="14"/>
      <c r="B430" s="195"/>
      <c r="C430" s="14"/>
      <c r="D430" s="188" t="s">
        <v>155</v>
      </c>
      <c r="E430" s="196" t="s">
        <v>1</v>
      </c>
      <c r="F430" s="197" t="s">
        <v>466</v>
      </c>
      <c r="G430" s="14"/>
      <c r="H430" s="198">
        <v>10.560000000000001</v>
      </c>
      <c r="I430" s="199"/>
      <c r="J430" s="14"/>
      <c r="K430" s="14"/>
      <c r="L430" s="195"/>
      <c r="M430" s="200"/>
      <c r="N430" s="201"/>
      <c r="O430" s="201"/>
      <c r="P430" s="201"/>
      <c r="Q430" s="201"/>
      <c r="R430" s="201"/>
      <c r="S430" s="201"/>
      <c r="T430" s="20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6" t="s">
        <v>155</v>
      </c>
      <c r="AU430" s="196" t="s">
        <v>88</v>
      </c>
      <c r="AV430" s="14" t="s">
        <v>88</v>
      </c>
      <c r="AW430" s="14" t="s">
        <v>34</v>
      </c>
      <c r="AX430" s="14" t="s">
        <v>78</v>
      </c>
      <c r="AY430" s="196" t="s">
        <v>143</v>
      </c>
    </row>
    <row r="431" s="15" customFormat="1">
      <c r="A431" s="15"/>
      <c r="B431" s="203"/>
      <c r="C431" s="15"/>
      <c r="D431" s="188" t="s">
        <v>155</v>
      </c>
      <c r="E431" s="204" t="s">
        <v>1</v>
      </c>
      <c r="F431" s="205" t="s">
        <v>163</v>
      </c>
      <c r="G431" s="15"/>
      <c r="H431" s="206">
        <v>474.846</v>
      </c>
      <c r="I431" s="207"/>
      <c r="J431" s="15"/>
      <c r="K431" s="15"/>
      <c r="L431" s="203"/>
      <c r="M431" s="208"/>
      <c r="N431" s="209"/>
      <c r="O431" s="209"/>
      <c r="P431" s="209"/>
      <c r="Q431" s="209"/>
      <c r="R431" s="209"/>
      <c r="S431" s="209"/>
      <c r="T431" s="210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04" t="s">
        <v>155</v>
      </c>
      <c r="AU431" s="204" t="s">
        <v>88</v>
      </c>
      <c r="AV431" s="15" t="s">
        <v>149</v>
      </c>
      <c r="AW431" s="15" t="s">
        <v>34</v>
      </c>
      <c r="AX431" s="15" t="s">
        <v>86</v>
      </c>
      <c r="AY431" s="204" t="s">
        <v>143</v>
      </c>
    </row>
    <row r="432" s="2" customFormat="1" ht="24.15" customHeight="1">
      <c r="A432" s="38"/>
      <c r="B432" s="172"/>
      <c r="C432" s="173" t="s">
        <v>467</v>
      </c>
      <c r="D432" s="173" t="s">
        <v>145</v>
      </c>
      <c r="E432" s="174" t="s">
        <v>468</v>
      </c>
      <c r="F432" s="175" t="s">
        <v>469</v>
      </c>
      <c r="G432" s="176" t="s">
        <v>298</v>
      </c>
      <c r="H432" s="177">
        <v>148.11500000000001</v>
      </c>
      <c r="I432" s="178"/>
      <c r="J432" s="179">
        <f>ROUND(I432*H432,2)</f>
        <v>0</v>
      </c>
      <c r="K432" s="180"/>
      <c r="L432" s="39"/>
      <c r="M432" s="181" t="s">
        <v>1</v>
      </c>
      <c r="N432" s="182" t="s">
        <v>43</v>
      </c>
      <c r="O432" s="77"/>
      <c r="P432" s="183">
        <f>O432*H432</f>
        <v>0</v>
      </c>
      <c r="Q432" s="183">
        <v>0.29221000000000003</v>
      </c>
      <c r="R432" s="183">
        <f>Q432*H432</f>
        <v>43.280684150000006</v>
      </c>
      <c r="S432" s="183">
        <v>0</v>
      </c>
      <c r="T432" s="184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185" t="s">
        <v>149</v>
      </c>
      <c r="AT432" s="185" t="s">
        <v>145</v>
      </c>
      <c r="AU432" s="185" t="s">
        <v>88</v>
      </c>
      <c r="AY432" s="19" t="s">
        <v>143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9" t="s">
        <v>86</v>
      </c>
      <c r="BK432" s="186">
        <f>ROUND(I432*H432,2)</f>
        <v>0</v>
      </c>
      <c r="BL432" s="19" t="s">
        <v>149</v>
      </c>
      <c r="BM432" s="185" t="s">
        <v>470</v>
      </c>
    </row>
    <row r="433" s="14" customFormat="1">
      <c r="A433" s="14"/>
      <c r="B433" s="195"/>
      <c r="C433" s="14"/>
      <c r="D433" s="188" t="s">
        <v>155</v>
      </c>
      <c r="E433" s="196" t="s">
        <v>1</v>
      </c>
      <c r="F433" s="197" t="s">
        <v>471</v>
      </c>
      <c r="G433" s="14"/>
      <c r="H433" s="198">
        <v>148.11500000000001</v>
      </c>
      <c r="I433" s="199"/>
      <c r="J433" s="14"/>
      <c r="K433" s="14"/>
      <c r="L433" s="195"/>
      <c r="M433" s="200"/>
      <c r="N433" s="201"/>
      <c r="O433" s="201"/>
      <c r="P433" s="201"/>
      <c r="Q433" s="201"/>
      <c r="R433" s="201"/>
      <c r="S433" s="201"/>
      <c r="T433" s="20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6" t="s">
        <v>155</v>
      </c>
      <c r="AU433" s="196" t="s">
        <v>88</v>
      </c>
      <c r="AV433" s="14" t="s">
        <v>88</v>
      </c>
      <c r="AW433" s="14" t="s">
        <v>34</v>
      </c>
      <c r="AX433" s="14" t="s">
        <v>78</v>
      </c>
      <c r="AY433" s="196" t="s">
        <v>143</v>
      </c>
    </row>
    <row r="434" s="15" customFormat="1">
      <c r="A434" s="15"/>
      <c r="B434" s="203"/>
      <c r="C434" s="15"/>
      <c r="D434" s="188" t="s">
        <v>155</v>
      </c>
      <c r="E434" s="204" t="s">
        <v>1</v>
      </c>
      <c r="F434" s="205" t="s">
        <v>163</v>
      </c>
      <c r="G434" s="15"/>
      <c r="H434" s="206">
        <v>148.11500000000001</v>
      </c>
      <c r="I434" s="207"/>
      <c r="J434" s="15"/>
      <c r="K434" s="15"/>
      <c r="L434" s="203"/>
      <c r="M434" s="208"/>
      <c r="N434" s="209"/>
      <c r="O434" s="209"/>
      <c r="P434" s="209"/>
      <c r="Q434" s="209"/>
      <c r="R434" s="209"/>
      <c r="S434" s="209"/>
      <c r="T434" s="21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04" t="s">
        <v>155</v>
      </c>
      <c r="AU434" s="204" t="s">
        <v>88</v>
      </c>
      <c r="AV434" s="15" t="s">
        <v>149</v>
      </c>
      <c r="AW434" s="15" t="s">
        <v>34</v>
      </c>
      <c r="AX434" s="15" t="s">
        <v>86</v>
      </c>
      <c r="AY434" s="204" t="s">
        <v>143</v>
      </c>
    </row>
    <row r="435" s="2" customFormat="1" ht="24.15" customHeight="1">
      <c r="A435" s="38"/>
      <c r="B435" s="172"/>
      <c r="C435" s="219" t="s">
        <v>472</v>
      </c>
      <c r="D435" s="219" t="s">
        <v>367</v>
      </c>
      <c r="E435" s="220" t="s">
        <v>473</v>
      </c>
      <c r="F435" s="221" t="s">
        <v>474</v>
      </c>
      <c r="G435" s="222" t="s">
        <v>363</v>
      </c>
      <c r="H435" s="223">
        <v>74</v>
      </c>
      <c r="I435" s="224"/>
      <c r="J435" s="225">
        <f>ROUND(I435*H435,2)</f>
        <v>0</v>
      </c>
      <c r="K435" s="226"/>
      <c r="L435" s="227"/>
      <c r="M435" s="228" t="s">
        <v>1</v>
      </c>
      <c r="N435" s="229" t="s">
        <v>43</v>
      </c>
      <c r="O435" s="77"/>
      <c r="P435" s="183">
        <f>O435*H435</f>
        <v>0</v>
      </c>
      <c r="Q435" s="183">
        <v>0</v>
      </c>
      <c r="R435" s="183">
        <f>Q435*H435</f>
        <v>0</v>
      </c>
      <c r="S435" s="183">
        <v>0</v>
      </c>
      <c r="T435" s="18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185" t="s">
        <v>206</v>
      </c>
      <c r="AT435" s="185" t="s">
        <v>367</v>
      </c>
      <c r="AU435" s="185" t="s">
        <v>88</v>
      </c>
      <c r="AY435" s="19" t="s">
        <v>143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19" t="s">
        <v>86</v>
      </c>
      <c r="BK435" s="186">
        <f>ROUND(I435*H435,2)</f>
        <v>0</v>
      </c>
      <c r="BL435" s="19" t="s">
        <v>149</v>
      </c>
      <c r="BM435" s="185" t="s">
        <v>475</v>
      </c>
    </row>
    <row r="436" s="14" customFormat="1">
      <c r="A436" s="14"/>
      <c r="B436" s="195"/>
      <c r="C436" s="14"/>
      <c r="D436" s="188" t="s">
        <v>155</v>
      </c>
      <c r="E436" s="196" t="s">
        <v>1</v>
      </c>
      <c r="F436" s="197" t="s">
        <v>476</v>
      </c>
      <c r="G436" s="14"/>
      <c r="H436" s="198">
        <v>74</v>
      </c>
      <c r="I436" s="199"/>
      <c r="J436" s="14"/>
      <c r="K436" s="14"/>
      <c r="L436" s="195"/>
      <c r="M436" s="200"/>
      <c r="N436" s="201"/>
      <c r="O436" s="201"/>
      <c r="P436" s="201"/>
      <c r="Q436" s="201"/>
      <c r="R436" s="201"/>
      <c r="S436" s="201"/>
      <c r="T436" s="20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196" t="s">
        <v>155</v>
      </c>
      <c r="AU436" s="196" t="s">
        <v>88</v>
      </c>
      <c r="AV436" s="14" t="s">
        <v>88</v>
      </c>
      <c r="AW436" s="14" t="s">
        <v>34</v>
      </c>
      <c r="AX436" s="14" t="s">
        <v>78</v>
      </c>
      <c r="AY436" s="196" t="s">
        <v>143</v>
      </c>
    </row>
    <row r="437" s="15" customFormat="1">
      <c r="A437" s="15"/>
      <c r="B437" s="203"/>
      <c r="C437" s="15"/>
      <c r="D437" s="188" t="s">
        <v>155</v>
      </c>
      <c r="E437" s="204" t="s">
        <v>1</v>
      </c>
      <c r="F437" s="205" t="s">
        <v>163</v>
      </c>
      <c r="G437" s="15"/>
      <c r="H437" s="206">
        <v>74</v>
      </c>
      <c r="I437" s="207"/>
      <c r="J437" s="15"/>
      <c r="K437" s="15"/>
      <c r="L437" s="203"/>
      <c r="M437" s="208"/>
      <c r="N437" s="209"/>
      <c r="O437" s="209"/>
      <c r="P437" s="209"/>
      <c r="Q437" s="209"/>
      <c r="R437" s="209"/>
      <c r="S437" s="209"/>
      <c r="T437" s="210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04" t="s">
        <v>155</v>
      </c>
      <c r="AU437" s="204" t="s">
        <v>88</v>
      </c>
      <c r="AV437" s="15" t="s">
        <v>149</v>
      </c>
      <c r="AW437" s="15" t="s">
        <v>34</v>
      </c>
      <c r="AX437" s="15" t="s">
        <v>86</v>
      </c>
      <c r="AY437" s="204" t="s">
        <v>143</v>
      </c>
    </row>
    <row r="438" s="2" customFormat="1" ht="24.15" customHeight="1">
      <c r="A438" s="38"/>
      <c r="B438" s="172"/>
      <c r="C438" s="219" t="s">
        <v>477</v>
      </c>
      <c r="D438" s="219" t="s">
        <v>367</v>
      </c>
      <c r="E438" s="220" t="s">
        <v>478</v>
      </c>
      <c r="F438" s="221" t="s">
        <v>479</v>
      </c>
      <c r="G438" s="222" t="s">
        <v>363</v>
      </c>
      <c r="H438" s="223">
        <v>152</v>
      </c>
      <c r="I438" s="224"/>
      <c r="J438" s="225">
        <f>ROUND(I438*H438,2)</f>
        <v>0</v>
      </c>
      <c r="K438" s="226"/>
      <c r="L438" s="227"/>
      <c r="M438" s="228" t="s">
        <v>1</v>
      </c>
      <c r="N438" s="229" t="s">
        <v>43</v>
      </c>
      <c r="O438" s="77"/>
      <c r="P438" s="183">
        <f>O438*H438</f>
        <v>0</v>
      </c>
      <c r="Q438" s="183">
        <v>0</v>
      </c>
      <c r="R438" s="183">
        <f>Q438*H438</f>
        <v>0</v>
      </c>
      <c r="S438" s="183">
        <v>0</v>
      </c>
      <c r="T438" s="18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185" t="s">
        <v>206</v>
      </c>
      <c r="AT438" s="185" t="s">
        <v>367</v>
      </c>
      <c r="AU438" s="185" t="s">
        <v>88</v>
      </c>
      <c r="AY438" s="19" t="s">
        <v>143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9" t="s">
        <v>86</v>
      </c>
      <c r="BK438" s="186">
        <f>ROUND(I438*H438,2)</f>
        <v>0</v>
      </c>
      <c r="BL438" s="19" t="s">
        <v>149</v>
      </c>
      <c r="BM438" s="185" t="s">
        <v>480</v>
      </c>
    </row>
    <row r="439" s="14" customFormat="1">
      <c r="A439" s="14"/>
      <c r="B439" s="195"/>
      <c r="C439" s="14"/>
      <c r="D439" s="188" t="s">
        <v>155</v>
      </c>
      <c r="E439" s="196" t="s">
        <v>1</v>
      </c>
      <c r="F439" s="197" t="s">
        <v>481</v>
      </c>
      <c r="G439" s="14"/>
      <c r="H439" s="198">
        <v>152</v>
      </c>
      <c r="I439" s="199"/>
      <c r="J439" s="14"/>
      <c r="K439" s="14"/>
      <c r="L439" s="195"/>
      <c r="M439" s="200"/>
      <c r="N439" s="201"/>
      <c r="O439" s="201"/>
      <c r="P439" s="201"/>
      <c r="Q439" s="201"/>
      <c r="R439" s="201"/>
      <c r="S439" s="201"/>
      <c r="T439" s="20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196" t="s">
        <v>155</v>
      </c>
      <c r="AU439" s="196" t="s">
        <v>88</v>
      </c>
      <c r="AV439" s="14" t="s">
        <v>88</v>
      </c>
      <c r="AW439" s="14" t="s">
        <v>34</v>
      </c>
      <c r="AX439" s="14" t="s">
        <v>78</v>
      </c>
      <c r="AY439" s="196" t="s">
        <v>143</v>
      </c>
    </row>
    <row r="440" s="15" customFormat="1">
      <c r="A440" s="15"/>
      <c r="B440" s="203"/>
      <c r="C440" s="15"/>
      <c r="D440" s="188" t="s">
        <v>155</v>
      </c>
      <c r="E440" s="204" t="s">
        <v>1</v>
      </c>
      <c r="F440" s="205" t="s">
        <v>163</v>
      </c>
      <c r="G440" s="15"/>
      <c r="H440" s="206">
        <v>152</v>
      </c>
      <c r="I440" s="207"/>
      <c r="J440" s="15"/>
      <c r="K440" s="15"/>
      <c r="L440" s="203"/>
      <c r="M440" s="208"/>
      <c r="N440" s="209"/>
      <c r="O440" s="209"/>
      <c r="P440" s="209"/>
      <c r="Q440" s="209"/>
      <c r="R440" s="209"/>
      <c r="S440" s="209"/>
      <c r="T440" s="21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04" t="s">
        <v>155</v>
      </c>
      <c r="AU440" s="204" t="s">
        <v>88</v>
      </c>
      <c r="AV440" s="15" t="s">
        <v>149</v>
      </c>
      <c r="AW440" s="15" t="s">
        <v>34</v>
      </c>
      <c r="AX440" s="15" t="s">
        <v>86</v>
      </c>
      <c r="AY440" s="204" t="s">
        <v>143</v>
      </c>
    </row>
    <row r="441" s="2" customFormat="1" ht="16.5" customHeight="1">
      <c r="A441" s="38"/>
      <c r="B441" s="172"/>
      <c r="C441" s="219" t="s">
        <v>482</v>
      </c>
      <c r="D441" s="219" t="s">
        <v>367</v>
      </c>
      <c r="E441" s="220" t="s">
        <v>483</v>
      </c>
      <c r="F441" s="221" t="s">
        <v>484</v>
      </c>
      <c r="G441" s="222" t="s">
        <v>363</v>
      </c>
      <c r="H441" s="223">
        <v>150</v>
      </c>
      <c r="I441" s="224"/>
      <c r="J441" s="225">
        <f>ROUND(I441*H441,2)</f>
        <v>0</v>
      </c>
      <c r="K441" s="226"/>
      <c r="L441" s="227"/>
      <c r="M441" s="228" t="s">
        <v>1</v>
      </c>
      <c r="N441" s="229" t="s">
        <v>43</v>
      </c>
      <c r="O441" s="77"/>
      <c r="P441" s="183">
        <f>O441*H441</f>
        <v>0</v>
      </c>
      <c r="Q441" s="183">
        <v>0</v>
      </c>
      <c r="R441" s="183">
        <f>Q441*H441</f>
        <v>0</v>
      </c>
      <c r="S441" s="183">
        <v>0</v>
      </c>
      <c r="T441" s="18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185" t="s">
        <v>206</v>
      </c>
      <c r="AT441" s="185" t="s">
        <v>367</v>
      </c>
      <c r="AU441" s="185" t="s">
        <v>88</v>
      </c>
      <c r="AY441" s="19" t="s">
        <v>143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19" t="s">
        <v>86</v>
      </c>
      <c r="BK441" s="186">
        <f>ROUND(I441*H441,2)</f>
        <v>0</v>
      </c>
      <c r="BL441" s="19" t="s">
        <v>149</v>
      </c>
      <c r="BM441" s="185" t="s">
        <v>485</v>
      </c>
    </row>
    <row r="442" s="14" customFormat="1">
      <c r="A442" s="14"/>
      <c r="B442" s="195"/>
      <c r="C442" s="14"/>
      <c r="D442" s="188" t="s">
        <v>155</v>
      </c>
      <c r="E442" s="196" t="s">
        <v>1</v>
      </c>
      <c r="F442" s="197" t="s">
        <v>486</v>
      </c>
      <c r="G442" s="14"/>
      <c r="H442" s="198">
        <v>150</v>
      </c>
      <c r="I442" s="199"/>
      <c r="J442" s="14"/>
      <c r="K442" s="14"/>
      <c r="L442" s="195"/>
      <c r="M442" s="200"/>
      <c r="N442" s="201"/>
      <c r="O442" s="201"/>
      <c r="P442" s="201"/>
      <c r="Q442" s="201"/>
      <c r="R442" s="201"/>
      <c r="S442" s="201"/>
      <c r="T442" s="20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96" t="s">
        <v>155</v>
      </c>
      <c r="AU442" s="196" t="s">
        <v>88</v>
      </c>
      <c r="AV442" s="14" t="s">
        <v>88</v>
      </c>
      <c r="AW442" s="14" t="s">
        <v>34</v>
      </c>
      <c r="AX442" s="14" t="s">
        <v>86</v>
      </c>
      <c r="AY442" s="196" t="s">
        <v>143</v>
      </c>
    </row>
    <row r="443" s="2" customFormat="1" ht="24.15" customHeight="1">
      <c r="A443" s="38"/>
      <c r="B443" s="172"/>
      <c r="C443" s="219" t="s">
        <v>487</v>
      </c>
      <c r="D443" s="219" t="s">
        <v>367</v>
      </c>
      <c r="E443" s="220" t="s">
        <v>488</v>
      </c>
      <c r="F443" s="221" t="s">
        <v>489</v>
      </c>
      <c r="G443" s="222" t="s">
        <v>363</v>
      </c>
      <c r="H443" s="223">
        <v>3</v>
      </c>
      <c r="I443" s="224"/>
      <c r="J443" s="225">
        <f>ROUND(I443*H443,2)</f>
        <v>0</v>
      </c>
      <c r="K443" s="226"/>
      <c r="L443" s="227"/>
      <c r="M443" s="228" t="s">
        <v>1</v>
      </c>
      <c r="N443" s="229" t="s">
        <v>43</v>
      </c>
      <c r="O443" s="77"/>
      <c r="P443" s="183">
        <f>O443*H443</f>
        <v>0</v>
      </c>
      <c r="Q443" s="183">
        <v>0</v>
      </c>
      <c r="R443" s="183">
        <f>Q443*H443</f>
        <v>0</v>
      </c>
      <c r="S443" s="183">
        <v>0</v>
      </c>
      <c r="T443" s="18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5" t="s">
        <v>206</v>
      </c>
      <c r="AT443" s="185" t="s">
        <v>367</v>
      </c>
      <c r="AU443" s="185" t="s">
        <v>88</v>
      </c>
      <c r="AY443" s="19" t="s">
        <v>143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19" t="s">
        <v>86</v>
      </c>
      <c r="BK443" s="186">
        <f>ROUND(I443*H443,2)</f>
        <v>0</v>
      </c>
      <c r="BL443" s="19" t="s">
        <v>149</v>
      </c>
      <c r="BM443" s="185" t="s">
        <v>490</v>
      </c>
    </row>
    <row r="444" s="14" customFormat="1">
      <c r="A444" s="14"/>
      <c r="B444" s="195"/>
      <c r="C444" s="14"/>
      <c r="D444" s="188" t="s">
        <v>155</v>
      </c>
      <c r="E444" s="196" t="s">
        <v>1</v>
      </c>
      <c r="F444" s="197" t="s">
        <v>164</v>
      </c>
      <c r="G444" s="14"/>
      <c r="H444" s="198">
        <v>3</v>
      </c>
      <c r="I444" s="199"/>
      <c r="J444" s="14"/>
      <c r="K444" s="14"/>
      <c r="L444" s="195"/>
      <c r="M444" s="200"/>
      <c r="N444" s="201"/>
      <c r="O444" s="201"/>
      <c r="P444" s="201"/>
      <c r="Q444" s="201"/>
      <c r="R444" s="201"/>
      <c r="S444" s="201"/>
      <c r="T444" s="20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196" t="s">
        <v>155</v>
      </c>
      <c r="AU444" s="196" t="s">
        <v>88</v>
      </c>
      <c r="AV444" s="14" t="s">
        <v>88</v>
      </c>
      <c r="AW444" s="14" t="s">
        <v>34</v>
      </c>
      <c r="AX444" s="14" t="s">
        <v>86</v>
      </c>
      <c r="AY444" s="196" t="s">
        <v>143</v>
      </c>
    </row>
    <row r="445" s="2" customFormat="1" ht="24.15" customHeight="1">
      <c r="A445" s="38"/>
      <c r="B445" s="172"/>
      <c r="C445" s="219" t="s">
        <v>491</v>
      </c>
      <c r="D445" s="219" t="s">
        <v>367</v>
      </c>
      <c r="E445" s="220" t="s">
        <v>492</v>
      </c>
      <c r="F445" s="221" t="s">
        <v>493</v>
      </c>
      <c r="G445" s="222" t="s">
        <v>363</v>
      </c>
      <c r="H445" s="223">
        <v>6</v>
      </c>
      <c r="I445" s="224"/>
      <c r="J445" s="225">
        <f>ROUND(I445*H445,2)</f>
        <v>0</v>
      </c>
      <c r="K445" s="226"/>
      <c r="L445" s="227"/>
      <c r="M445" s="228" t="s">
        <v>1</v>
      </c>
      <c r="N445" s="229" t="s">
        <v>43</v>
      </c>
      <c r="O445" s="77"/>
      <c r="P445" s="183">
        <f>O445*H445</f>
        <v>0</v>
      </c>
      <c r="Q445" s="183">
        <v>0</v>
      </c>
      <c r="R445" s="183">
        <f>Q445*H445</f>
        <v>0</v>
      </c>
      <c r="S445" s="183">
        <v>0</v>
      </c>
      <c r="T445" s="18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85" t="s">
        <v>206</v>
      </c>
      <c r="AT445" s="185" t="s">
        <v>367</v>
      </c>
      <c r="AU445" s="185" t="s">
        <v>88</v>
      </c>
      <c r="AY445" s="19" t="s">
        <v>143</v>
      </c>
      <c r="BE445" s="186">
        <f>IF(N445="základní",J445,0)</f>
        <v>0</v>
      </c>
      <c r="BF445" s="186">
        <f>IF(N445="snížená",J445,0)</f>
        <v>0</v>
      </c>
      <c r="BG445" s="186">
        <f>IF(N445="zákl. přenesená",J445,0)</f>
        <v>0</v>
      </c>
      <c r="BH445" s="186">
        <f>IF(N445="sníž. přenesená",J445,0)</f>
        <v>0</v>
      </c>
      <c r="BI445" s="186">
        <f>IF(N445="nulová",J445,0)</f>
        <v>0</v>
      </c>
      <c r="BJ445" s="19" t="s">
        <v>86</v>
      </c>
      <c r="BK445" s="186">
        <f>ROUND(I445*H445,2)</f>
        <v>0</v>
      </c>
      <c r="BL445" s="19" t="s">
        <v>149</v>
      </c>
      <c r="BM445" s="185" t="s">
        <v>494</v>
      </c>
    </row>
    <row r="446" s="2" customFormat="1" ht="24.15" customHeight="1">
      <c r="A446" s="38"/>
      <c r="B446" s="172"/>
      <c r="C446" s="173" t="s">
        <v>495</v>
      </c>
      <c r="D446" s="173" t="s">
        <v>145</v>
      </c>
      <c r="E446" s="174" t="s">
        <v>496</v>
      </c>
      <c r="F446" s="175" t="s">
        <v>497</v>
      </c>
      <c r="G446" s="176" t="s">
        <v>298</v>
      </c>
      <c r="H446" s="177">
        <v>20</v>
      </c>
      <c r="I446" s="178"/>
      <c r="J446" s="179">
        <f>ROUND(I446*H446,2)</f>
        <v>0</v>
      </c>
      <c r="K446" s="180"/>
      <c r="L446" s="39"/>
      <c r="M446" s="181" t="s">
        <v>1</v>
      </c>
      <c r="N446" s="182" t="s">
        <v>43</v>
      </c>
      <c r="O446" s="77"/>
      <c r="P446" s="183">
        <f>O446*H446</f>
        <v>0</v>
      </c>
      <c r="Q446" s="183">
        <v>0</v>
      </c>
      <c r="R446" s="183">
        <f>Q446*H446</f>
        <v>0</v>
      </c>
      <c r="S446" s="183">
        <v>0</v>
      </c>
      <c r="T446" s="184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185" t="s">
        <v>149</v>
      </c>
      <c r="AT446" s="185" t="s">
        <v>145</v>
      </c>
      <c r="AU446" s="185" t="s">
        <v>88</v>
      </c>
      <c r="AY446" s="19" t="s">
        <v>143</v>
      </c>
      <c r="BE446" s="186">
        <f>IF(N446="základní",J446,0)</f>
        <v>0</v>
      </c>
      <c r="BF446" s="186">
        <f>IF(N446="snížená",J446,0)</f>
        <v>0</v>
      </c>
      <c r="BG446" s="186">
        <f>IF(N446="zákl. přenesená",J446,0)</f>
        <v>0</v>
      </c>
      <c r="BH446" s="186">
        <f>IF(N446="sníž. přenesená",J446,0)</f>
        <v>0</v>
      </c>
      <c r="BI446" s="186">
        <f>IF(N446="nulová",J446,0)</f>
        <v>0</v>
      </c>
      <c r="BJ446" s="19" t="s">
        <v>86</v>
      </c>
      <c r="BK446" s="186">
        <f>ROUND(I446*H446,2)</f>
        <v>0</v>
      </c>
      <c r="BL446" s="19" t="s">
        <v>149</v>
      </c>
      <c r="BM446" s="185" t="s">
        <v>498</v>
      </c>
    </row>
    <row r="447" s="13" customFormat="1">
      <c r="A447" s="13"/>
      <c r="B447" s="187"/>
      <c r="C447" s="13"/>
      <c r="D447" s="188" t="s">
        <v>155</v>
      </c>
      <c r="E447" s="189" t="s">
        <v>1</v>
      </c>
      <c r="F447" s="190" t="s">
        <v>499</v>
      </c>
      <c r="G447" s="13"/>
      <c r="H447" s="189" t="s">
        <v>1</v>
      </c>
      <c r="I447" s="191"/>
      <c r="J447" s="13"/>
      <c r="K447" s="13"/>
      <c r="L447" s="187"/>
      <c r="M447" s="192"/>
      <c r="N447" s="193"/>
      <c r="O447" s="193"/>
      <c r="P447" s="193"/>
      <c r="Q447" s="193"/>
      <c r="R447" s="193"/>
      <c r="S447" s="193"/>
      <c r="T447" s="19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9" t="s">
        <v>155</v>
      </c>
      <c r="AU447" s="189" t="s">
        <v>88</v>
      </c>
      <c r="AV447" s="13" t="s">
        <v>86</v>
      </c>
      <c r="AW447" s="13" t="s">
        <v>34</v>
      </c>
      <c r="AX447" s="13" t="s">
        <v>78</v>
      </c>
      <c r="AY447" s="189" t="s">
        <v>143</v>
      </c>
    </row>
    <row r="448" s="14" customFormat="1">
      <c r="A448" s="14"/>
      <c r="B448" s="195"/>
      <c r="C448" s="14"/>
      <c r="D448" s="188" t="s">
        <v>155</v>
      </c>
      <c r="E448" s="196" t="s">
        <v>1</v>
      </c>
      <c r="F448" s="197" t="s">
        <v>500</v>
      </c>
      <c r="G448" s="14"/>
      <c r="H448" s="198">
        <v>20</v>
      </c>
      <c r="I448" s="199"/>
      <c r="J448" s="14"/>
      <c r="K448" s="14"/>
      <c r="L448" s="195"/>
      <c r="M448" s="200"/>
      <c r="N448" s="201"/>
      <c r="O448" s="201"/>
      <c r="P448" s="201"/>
      <c r="Q448" s="201"/>
      <c r="R448" s="201"/>
      <c r="S448" s="201"/>
      <c r="T448" s="20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96" t="s">
        <v>155</v>
      </c>
      <c r="AU448" s="196" t="s">
        <v>88</v>
      </c>
      <c r="AV448" s="14" t="s">
        <v>88</v>
      </c>
      <c r="AW448" s="14" t="s">
        <v>34</v>
      </c>
      <c r="AX448" s="14" t="s">
        <v>86</v>
      </c>
      <c r="AY448" s="196" t="s">
        <v>143</v>
      </c>
    </row>
    <row r="449" s="2" customFormat="1" ht="33" customHeight="1">
      <c r="A449" s="38"/>
      <c r="B449" s="172"/>
      <c r="C449" s="219" t="s">
        <v>501</v>
      </c>
      <c r="D449" s="219" t="s">
        <v>367</v>
      </c>
      <c r="E449" s="220" t="s">
        <v>502</v>
      </c>
      <c r="F449" s="221" t="s">
        <v>503</v>
      </c>
      <c r="G449" s="222" t="s">
        <v>363</v>
      </c>
      <c r="H449" s="223">
        <v>20.199999999999999</v>
      </c>
      <c r="I449" s="224"/>
      <c r="J449" s="225">
        <f>ROUND(I449*H449,2)</f>
        <v>0</v>
      </c>
      <c r="K449" s="226"/>
      <c r="L449" s="227"/>
      <c r="M449" s="228" t="s">
        <v>1</v>
      </c>
      <c r="N449" s="229" t="s">
        <v>43</v>
      </c>
      <c r="O449" s="77"/>
      <c r="P449" s="183">
        <f>O449*H449</f>
        <v>0</v>
      </c>
      <c r="Q449" s="183">
        <v>0</v>
      </c>
      <c r="R449" s="183">
        <f>Q449*H449</f>
        <v>0</v>
      </c>
      <c r="S449" s="183">
        <v>0</v>
      </c>
      <c r="T449" s="18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85" t="s">
        <v>206</v>
      </c>
      <c r="AT449" s="185" t="s">
        <v>367</v>
      </c>
      <c r="AU449" s="185" t="s">
        <v>88</v>
      </c>
      <c r="AY449" s="19" t="s">
        <v>143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19" t="s">
        <v>86</v>
      </c>
      <c r="BK449" s="186">
        <f>ROUND(I449*H449,2)</f>
        <v>0</v>
      </c>
      <c r="BL449" s="19" t="s">
        <v>149</v>
      </c>
      <c r="BM449" s="185" t="s">
        <v>504</v>
      </c>
    </row>
    <row r="450" s="14" customFormat="1">
      <c r="A450" s="14"/>
      <c r="B450" s="195"/>
      <c r="C450" s="14"/>
      <c r="D450" s="188" t="s">
        <v>155</v>
      </c>
      <c r="E450" s="196" t="s">
        <v>1</v>
      </c>
      <c r="F450" s="197" t="s">
        <v>505</v>
      </c>
      <c r="G450" s="14"/>
      <c r="H450" s="198">
        <v>20.199999999999999</v>
      </c>
      <c r="I450" s="199"/>
      <c r="J450" s="14"/>
      <c r="K450" s="14"/>
      <c r="L450" s="195"/>
      <c r="M450" s="200"/>
      <c r="N450" s="201"/>
      <c r="O450" s="201"/>
      <c r="P450" s="201"/>
      <c r="Q450" s="201"/>
      <c r="R450" s="201"/>
      <c r="S450" s="201"/>
      <c r="T450" s="20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196" t="s">
        <v>155</v>
      </c>
      <c r="AU450" s="196" t="s">
        <v>88</v>
      </c>
      <c r="AV450" s="14" t="s">
        <v>88</v>
      </c>
      <c r="AW450" s="14" t="s">
        <v>34</v>
      </c>
      <c r="AX450" s="14" t="s">
        <v>78</v>
      </c>
      <c r="AY450" s="196" t="s">
        <v>143</v>
      </c>
    </row>
    <row r="451" s="15" customFormat="1">
      <c r="A451" s="15"/>
      <c r="B451" s="203"/>
      <c r="C451" s="15"/>
      <c r="D451" s="188" t="s">
        <v>155</v>
      </c>
      <c r="E451" s="204" t="s">
        <v>1</v>
      </c>
      <c r="F451" s="205" t="s">
        <v>163</v>
      </c>
      <c r="G451" s="15"/>
      <c r="H451" s="206">
        <v>20.199999999999999</v>
      </c>
      <c r="I451" s="207"/>
      <c r="J451" s="15"/>
      <c r="K451" s="15"/>
      <c r="L451" s="203"/>
      <c r="M451" s="208"/>
      <c r="N451" s="209"/>
      <c r="O451" s="209"/>
      <c r="P451" s="209"/>
      <c r="Q451" s="209"/>
      <c r="R451" s="209"/>
      <c r="S451" s="209"/>
      <c r="T451" s="210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04" t="s">
        <v>155</v>
      </c>
      <c r="AU451" s="204" t="s">
        <v>88</v>
      </c>
      <c r="AV451" s="15" t="s">
        <v>149</v>
      </c>
      <c r="AW451" s="15" t="s">
        <v>34</v>
      </c>
      <c r="AX451" s="15" t="s">
        <v>86</v>
      </c>
      <c r="AY451" s="204" t="s">
        <v>143</v>
      </c>
    </row>
    <row r="452" s="2" customFormat="1" ht="33" customHeight="1">
      <c r="A452" s="38"/>
      <c r="B452" s="172"/>
      <c r="C452" s="219" t="s">
        <v>506</v>
      </c>
      <c r="D452" s="219" t="s">
        <v>367</v>
      </c>
      <c r="E452" s="220" t="s">
        <v>507</v>
      </c>
      <c r="F452" s="221" t="s">
        <v>508</v>
      </c>
      <c r="G452" s="222" t="s">
        <v>363</v>
      </c>
      <c r="H452" s="223">
        <v>1.01</v>
      </c>
      <c r="I452" s="224"/>
      <c r="J452" s="225">
        <f>ROUND(I452*H452,2)</f>
        <v>0</v>
      </c>
      <c r="K452" s="226"/>
      <c r="L452" s="227"/>
      <c r="M452" s="228" t="s">
        <v>1</v>
      </c>
      <c r="N452" s="229" t="s">
        <v>43</v>
      </c>
      <c r="O452" s="77"/>
      <c r="P452" s="183">
        <f>O452*H452</f>
        <v>0</v>
      </c>
      <c r="Q452" s="183">
        <v>0</v>
      </c>
      <c r="R452" s="183">
        <f>Q452*H452</f>
        <v>0</v>
      </c>
      <c r="S452" s="183">
        <v>0</v>
      </c>
      <c r="T452" s="18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85" t="s">
        <v>206</v>
      </c>
      <c r="AT452" s="185" t="s">
        <v>367</v>
      </c>
      <c r="AU452" s="185" t="s">
        <v>88</v>
      </c>
      <c r="AY452" s="19" t="s">
        <v>143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0</v>
      </c>
      <c r="BH452" s="186">
        <f>IF(N452="sníž. přenesená",J452,0)</f>
        <v>0</v>
      </c>
      <c r="BI452" s="186">
        <f>IF(N452="nulová",J452,0)</f>
        <v>0</v>
      </c>
      <c r="BJ452" s="19" t="s">
        <v>86</v>
      </c>
      <c r="BK452" s="186">
        <f>ROUND(I452*H452,2)</f>
        <v>0</v>
      </c>
      <c r="BL452" s="19" t="s">
        <v>149</v>
      </c>
      <c r="BM452" s="185" t="s">
        <v>509</v>
      </c>
    </row>
    <row r="453" s="14" customFormat="1">
      <c r="A453" s="14"/>
      <c r="B453" s="195"/>
      <c r="C453" s="14"/>
      <c r="D453" s="188" t="s">
        <v>155</v>
      </c>
      <c r="E453" s="196" t="s">
        <v>1</v>
      </c>
      <c r="F453" s="197" t="s">
        <v>510</v>
      </c>
      <c r="G453" s="14"/>
      <c r="H453" s="198">
        <v>1.01</v>
      </c>
      <c r="I453" s="199"/>
      <c r="J453" s="14"/>
      <c r="K453" s="14"/>
      <c r="L453" s="195"/>
      <c r="M453" s="200"/>
      <c r="N453" s="201"/>
      <c r="O453" s="201"/>
      <c r="P453" s="201"/>
      <c r="Q453" s="201"/>
      <c r="R453" s="201"/>
      <c r="S453" s="201"/>
      <c r="T453" s="20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196" t="s">
        <v>155</v>
      </c>
      <c r="AU453" s="196" t="s">
        <v>88</v>
      </c>
      <c r="AV453" s="14" t="s">
        <v>88</v>
      </c>
      <c r="AW453" s="14" t="s">
        <v>34</v>
      </c>
      <c r="AX453" s="14" t="s">
        <v>78</v>
      </c>
      <c r="AY453" s="196" t="s">
        <v>143</v>
      </c>
    </row>
    <row r="454" s="15" customFormat="1">
      <c r="A454" s="15"/>
      <c r="B454" s="203"/>
      <c r="C454" s="15"/>
      <c r="D454" s="188" t="s">
        <v>155</v>
      </c>
      <c r="E454" s="204" t="s">
        <v>1</v>
      </c>
      <c r="F454" s="205" t="s">
        <v>163</v>
      </c>
      <c r="G454" s="15"/>
      <c r="H454" s="206">
        <v>1.01</v>
      </c>
      <c r="I454" s="207"/>
      <c r="J454" s="15"/>
      <c r="K454" s="15"/>
      <c r="L454" s="203"/>
      <c r="M454" s="208"/>
      <c r="N454" s="209"/>
      <c r="O454" s="209"/>
      <c r="P454" s="209"/>
      <c r="Q454" s="209"/>
      <c r="R454" s="209"/>
      <c r="S454" s="209"/>
      <c r="T454" s="210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04" t="s">
        <v>155</v>
      </c>
      <c r="AU454" s="204" t="s">
        <v>88</v>
      </c>
      <c r="AV454" s="15" t="s">
        <v>149</v>
      </c>
      <c r="AW454" s="15" t="s">
        <v>34</v>
      </c>
      <c r="AX454" s="15" t="s">
        <v>86</v>
      </c>
      <c r="AY454" s="204" t="s">
        <v>143</v>
      </c>
    </row>
    <row r="455" s="2" customFormat="1" ht="24.15" customHeight="1">
      <c r="A455" s="38"/>
      <c r="B455" s="172"/>
      <c r="C455" s="219" t="s">
        <v>511</v>
      </c>
      <c r="D455" s="219" t="s">
        <v>367</v>
      </c>
      <c r="E455" s="220" t="s">
        <v>512</v>
      </c>
      <c r="F455" s="221" t="s">
        <v>513</v>
      </c>
      <c r="G455" s="222" t="s">
        <v>363</v>
      </c>
      <c r="H455" s="223">
        <v>4.04</v>
      </c>
      <c r="I455" s="224"/>
      <c r="J455" s="225">
        <f>ROUND(I455*H455,2)</f>
        <v>0</v>
      </c>
      <c r="K455" s="226"/>
      <c r="L455" s="227"/>
      <c r="M455" s="228" t="s">
        <v>1</v>
      </c>
      <c r="N455" s="229" t="s">
        <v>43</v>
      </c>
      <c r="O455" s="77"/>
      <c r="P455" s="183">
        <f>O455*H455</f>
        <v>0</v>
      </c>
      <c r="Q455" s="183">
        <v>0</v>
      </c>
      <c r="R455" s="183">
        <f>Q455*H455</f>
        <v>0</v>
      </c>
      <c r="S455" s="183">
        <v>0</v>
      </c>
      <c r="T455" s="18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5" t="s">
        <v>206</v>
      </c>
      <c r="AT455" s="185" t="s">
        <v>367</v>
      </c>
      <c r="AU455" s="185" t="s">
        <v>88</v>
      </c>
      <c r="AY455" s="19" t="s">
        <v>143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19" t="s">
        <v>86</v>
      </c>
      <c r="BK455" s="186">
        <f>ROUND(I455*H455,2)</f>
        <v>0</v>
      </c>
      <c r="BL455" s="19" t="s">
        <v>149</v>
      </c>
      <c r="BM455" s="185" t="s">
        <v>514</v>
      </c>
    </row>
    <row r="456" s="14" customFormat="1">
      <c r="A456" s="14"/>
      <c r="B456" s="195"/>
      <c r="C456" s="14"/>
      <c r="D456" s="188" t="s">
        <v>155</v>
      </c>
      <c r="E456" s="196" t="s">
        <v>1</v>
      </c>
      <c r="F456" s="197" t="s">
        <v>515</v>
      </c>
      <c r="G456" s="14"/>
      <c r="H456" s="198">
        <v>4.04</v>
      </c>
      <c r="I456" s="199"/>
      <c r="J456" s="14"/>
      <c r="K456" s="14"/>
      <c r="L456" s="195"/>
      <c r="M456" s="200"/>
      <c r="N456" s="201"/>
      <c r="O456" s="201"/>
      <c r="P456" s="201"/>
      <c r="Q456" s="201"/>
      <c r="R456" s="201"/>
      <c r="S456" s="201"/>
      <c r="T456" s="20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6" t="s">
        <v>155</v>
      </c>
      <c r="AU456" s="196" t="s">
        <v>88</v>
      </c>
      <c r="AV456" s="14" t="s">
        <v>88</v>
      </c>
      <c r="AW456" s="14" t="s">
        <v>34</v>
      </c>
      <c r="AX456" s="14" t="s">
        <v>78</v>
      </c>
      <c r="AY456" s="196" t="s">
        <v>143</v>
      </c>
    </row>
    <row r="457" s="15" customFormat="1">
      <c r="A457" s="15"/>
      <c r="B457" s="203"/>
      <c r="C457" s="15"/>
      <c r="D457" s="188" t="s">
        <v>155</v>
      </c>
      <c r="E457" s="204" t="s">
        <v>1</v>
      </c>
      <c r="F457" s="205" t="s">
        <v>163</v>
      </c>
      <c r="G457" s="15"/>
      <c r="H457" s="206">
        <v>4.04</v>
      </c>
      <c r="I457" s="207"/>
      <c r="J457" s="15"/>
      <c r="K457" s="15"/>
      <c r="L457" s="203"/>
      <c r="M457" s="208"/>
      <c r="N457" s="209"/>
      <c r="O457" s="209"/>
      <c r="P457" s="209"/>
      <c r="Q457" s="209"/>
      <c r="R457" s="209"/>
      <c r="S457" s="209"/>
      <c r="T457" s="21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04" t="s">
        <v>155</v>
      </c>
      <c r="AU457" s="204" t="s">
        <v>88</v>
      </c>
      <c r="AV457" s="15" t="s">
        <v>149</v>
      </c>
      <c r="AW457" s="15" t="s">
        <v>34</v>
      </c>
      <c r="AX457" s="15" t="s">
        <v>86</v>
      </c>
      <c r="AY457" s="204" t="s">
        <v>143</v>
      </c>
    </row>
    <row r="458" s="2" customFormat="1" ht="37.8" customHeight="1">
      <c r="A458" s="38"/>
      <c r="B458" s="172"/>
      <c r="C458" s="219" t="s">
        <v>516</v>
      </c>
      <c r="D458" s="219" t="s">
        <v>367</v>
      </c>
      <c r="E458" s="220" t="s">
        <v>517</v>
      </c>
      <c r="F458" s="221" t="s">
        <v>518</v>
      </c>
      <c r="G458" s="222" t="s">
        <v>363</v>
      </c>
      <c r="H458" s="223">
        <v>20.199999999999999</v>
      </c>
      <c r="I458" s="224"/>
      <c r="J458" s="225">
        <f>ROUND(I458*H458,2)</f>
        <v>0</v>
      </c>
      <c r="K458" s="226"/>
      <c r="L458" s="227"/>
      <c r="M458" s="228" t="s">
        <v>1</v>
      </c>
      <c r="N458" s="229" t="s">
        <v>43</v>
      </c>
      <c r="O458" s="77"/>
      <c r="P458" s="183">
        <f>O458*H458</f>
        <v>0</v>
      </c>
      <c r="Q458" s="183">
        <v>0</v>
      </c>
      <c r="R458" s="183">
        <f>Q458*H458</f>
        <v>0</v>
      </c>
      <c r="S458" s="183">
        <v>0</v>
      </c>
      <c r="T458" s="18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85" t="s">
        <v>206</v>
      </c>
      <c r="AT458" s="185" t="s">
        <v>367</v>
      </c>
      <c r="AU458" s="185" t="s">
        <v>88</v>
      </c>
      <c r="AY458" s="19" t="s">
        <v>143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9" t="s">
        <v>86</v>
      </c>
      <c r="BK458" s="186">
        <f>ROUND(I458*H458,2)</f>
        <v>0</v>
      </c>
      <c r="BL458" s="19" t="s">
        <v>149</v>
      </c>
      <c r="BM458" s="185" t="s">
        <v>519</v>
      </c>
    </row>
    <row r="459" s="14" customFormat="1">
      <c r="A459" s="14"/>
      <c r="B459" s="195"/>
      <c r="C459" s="14"/>
      <c r="D459" s="188" t="s">
        <v>155</v>
      </c>
      <c r="E459" s="196" t="s">
        <v>1</v>
      </c>
      <c r="F459" s="197" t="s">
        <v>520</v>
      </c>
      <c r="G459" s="14"/>
      <c r="H459" s="198">
        <v>20.199999999999999</v>
      </c>
      <c r="I459" s="199"/>
      <c r="J459" s="14"/>
      <c r="K459" s="14"/>
      <c r="L459" s="195"/>
      <c r="M459" s="200"/>
      <c r="N459" s="201"/>
      <c r="O459" s="201"/>
      <c r="P459" s="201"/>
      <c r="Q459" s="201"/>
      <c r="R459" s="201"/>
      <c r="S459" s="201"/>
      <c r="T459" s="20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196" t="s">
        <v>155</v>
      </c>
      <c r="AU459" s="196" t="s">
        <v>88</v>
      </c>
      <c r="AV459" s="14" t="s">
        <v>88</v>
      </c>
      <c r="AW459" s="14" t="s">
        <v>34</v>
      </c>
      <c r="AX459" s="14" t="s">
        <v>78</v>
      </c>
      <c r="AY459" s="196" t="s">
        <v>143</v>
      </c>
    </row>
    <row r="460" s="15" customFormat="1">
      <c r="A460" s="15"/>
      <c r="B460" s="203"/>
      <c r="C460" s="15"/>
      <c r="D460" s="188" t="s">
        <v>155</v>
      </c>
      <c r="E460" s="204" t="s">
        <v>1</v>
      </c>
      <c r="F460" s="205" t="s">
        <v>163</v>
      </c>
      <c r="G460" s="15"/>
      <c r="H460" s="206">
        <v>20.199999999999999</v>
      </c>
      <c r="I460" s="207"/>
      <c r="J460" s="15"/>
      <c r="K460" s="15"/>
      <c r="L460" s="203"/>
      <c r="M460" s="208"/>
      <c r="N460" s="209"/>
      <c r="O460" s="209"/>
      <c r="P460" s="209"/>
      <c r="Q460" s="209"/>
      <c r="R460" s="209"/>
      <c r="S460" s="209"/>
      <c r="T460" s="210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04" t="s">
        <v>155</v>
      </c>
      <c r="AU460" s="204" t="s">
        <v>88</v>
      </c>
      <c r="AV460" s="15" t="s">
        <v>149</v>
      </c>
      <c r="AW460" s="15" t="s">
        <v>34</v>
      </c>
      <c r="AX460" s="15" t="s">
        <v>86</v>
      </c>
      <c r="AY460" s="204" t="s">
        <v>143</v>
      </c>
    </row>
    <row r="461" s="2" customFormat="1" ht="37.8" customHeight="1">
      <c r="A461" s="38"/>
      <c r="B461" s="172"/>
      <c r="C461" s="219" t="s">
        <v>521</v>
      </c>
      <c r="D461" s="219" t="s">
        <v>367</v>
      </c>
      <c r="E461" s="220" t="s">
        <v>522</v>
      </c>
      <c r="F461" s="221" t="s">
        <v>523</v>
      </c>
      <c r="G461" s="222" t="s">
        <v>363</v>
      </c>
      <c r="H461" s="223">
        <v>4.04</v>
      </c>
      <c r="I461" s="224"/>
      <c r="J461" s="225">
        <f>ROUND(I461*H461,2)</f>
        <v>0</v>
      </c>
      <c r="K461" s="226"/>
      <c r="L461" s="227"/>
      <c r="M461" s="228" t="s">
        <v>1</v>
      </c>
      <c r="N461" s="229" t="s">
        <v>43</v>
      </c>
      <c r="O461" s="77"/>
      <c r="P461" s="183">
        <f>O461*H461</f>
        <v>0</v>
      </c>
      <c r="Q461" s="183">
        <v>0</v>
      </c>
      <c r="R461" s="183">
        <f>Q461*H461</f>
        <v>0</v>
      </c>
      <c r="S461" s="183">
        <v>0</v>
      </c>
      <c r="T461" s="184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85" t="s">
        <v>206</v>
      </c>
      <c r="AT461" s="185" t="s">
        <v>367</v>
      </c>
      <c r="AU461" s="185" t="s">
        <v>88</v>
      </c>
      <c r="AY461" s="19" t="s">
        <v>143</v>
      </c>
      <c r="BE461" s="186">
        <f>IF(N461="základní",J461,0)</f>
        <v>0</v>
      </c>
      <c r="BF461" s="186">
        <f>IF(N461="snížená",J461,0)</f>
        <v>0</v>
      </c>
      <c r="BG461" s="186">
        <f>IF(N461="zákl. přenesená",J461,0)</f>
        <v>0</v>
      </c>
      <c r="BH461" s="186">
        <f>IF(N461="sníž. přenesená",J461,0)</f>
        <v>0</v>
      </c>
      <c r="BI461" s="186">
        <f>IF(N461="nulová",J461,0)</f>
        <v>0</v>
      </c>
      <c r="BJ461" s="19" t="s">
        <v>86</v>
      </c>
      <c r="BK461" s="186">
        <f>ROUND(I461*H461,2)</f>
        <v>0</v>
      </c>
      <c r="BL461" s="19" t="s">
        <v>149</v>
      </c>
      <c r="BM461" s="185" t="s">
        <v>524</v>
      </c>
    </row>
    <row r="462" s="14" customFormat="1">
      <c r="A462" s="14"/>
      <c r="B462" s="195"/>
      <c r="C462" s="14"/>
      <c r="D462" s="188" t="s">
        <v>155</v>
      </c>
      <c r="E462" s="196" t="s">
        <v>1</v>
      </c>
      <c r="F462" s="197" t="s">
        <v>525</v>
      </c>
      <c r="G462" s="14"/>
      <c r="H462" s="198">
        <v>4.04</v>
      </c>
      <c r="I462" s="199"/>
      <c r="J462" s="14"/>
      <c r="K462" s="14"/>
      <c r="L462" s="195"/>
      <c r="M462" s="200"/>
      <c r="N462" s="201"/>
      <c r="O462" s="201"/>
      <c r="P462" s="201"/>
      <c r="Q462" s="201"/>
      <c r="R462" s="201"/>
      <c r="S462" s="201"/>
      <c r="T462" s="20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196" t="s">
        <v>155</v>
      </c>
      <c r="AU462" s="196" t="s">
        <v>88</v>
      </c>
      <c r="AV462" s="14" t="s">
        <v>88</v>
      </c>
      <c r="AW462" s="14" t="s">
        <v>34</v>
      </c>
      <c r="AX462" s="14" t="s">
        <v>78</v>
      </c>
      <c r="AY462" s="196" t="s">
        <v>143</v>
      </c>
    </row>
    <row r="463" s="15" customFormat="1">
      <c r="A463" s="15"/>
      <c r="B463" s="203"/>
      <c r="C463" s="15"/>
      <c r="D463" s="188" t="s">
        <v>155</v>
      </c>
      <c r="E463" s="204" t="s">
        <v>1</v>
      </c>
      <c r="F463" s="205" t="s">
        <v>163</v>
      </c>
      <c r="G463" s="15"/>
      <c r="H463" s="206">
        <v>4.04</v>
      </c>
      <c r="I463" s="207"/>
      <c r="J463" s="15"/>
      <c r="K463" s="15"/>
      <c r="L463" s="203"/>
      <c r="M463" s="208"/>
      <c r="N463" s="209"/>
      <c r="O463" s="209"/>
      <c r="P463" s="209"/>
      <c r="Q463" s="209"/>
      <c r="R463" s="209"/>
      <c r="S463" s="209"/>
      <c r="T463" s="210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04" t="s">
        <v>155</v>
      </c>
      <c r="AU463" s="204" t="s">
        <v>88</v>
      </c>
      <c r="AV463" s="15" t="s">
        <v>149</v>
      </c>
      <c r="AW463" s="15" t="s">
        <v>34</v>
      </c>
      <c r="AX463" s="15" t="s">
        <v>86</v>
      </c>
      <c r="AY463" s="204" t="s">
        <v>143</v>
      </c>
    </row>
    <row r="464" s="2" customFormat="1" ht="16.5" customHeight="1">
      <c r="A464" s="38"/>
      <c r="B464" s="172"/>
      <c r="C464" s="173" t="s">
        <v>526</v>
      </c>
      <c r="D464" s="173" t="s">
        <v>145</v>
      </c>
      <c r="E464" s="174" t="s">
        <v>527</v>
      </c>
      <c r="F464" s="175" t="s">
        <v>528</v>
      </c>
      <c r="G464" s="176" t="s">
        <v>153</v>
      </c>
      <c r="H464" s="177">
        <v>150</v>
      </c>
      <c r="I464" s="178"/>
      <c r="J464" s="179">
        <f>ROUND(I464*H464,2)</f>
        <v>0</v>
      </c>
      <c r="K464" s="180"/>
      <c r="L464" s="39"/>
      <c r="M464" s="181" t="s">
        <v>1</v>
      </c>
      <c r="N464" s="182" t="s">
        <v>43</v>
      </c>
      <c r="O464" s="77"/>
      <c r="P464" s="183">
        <f>O464*H464</f>
        <v>0</v>
      </c>
      <c r="Q464" s="183">
        <v>0</v>
      </c>
      <c r="R464" s="183">
        <f>Q464*H464</f>
        <v>0</v>
      </c>
      <c r="S464" s="183">
        <v>0</v>
      </c>
      <c r="T464" s="184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85" t="s">
        <v>149</v>
      </c>
      <c r="AT464" s="185" t="s">
        <v>145</v>
      </c>
      <c r="AU464" s="185" t="s">
        <v>88</v>
      </c>
      <c r="AY464" s="19" t="s">
        <v>143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19" t="s">
        <v>86</v>
      </c>
      <c r="BK464" s="186">
        <f>ROUND(I464*H464,2)</f>
        <v>0</v>
      </c>
      <c r="BL464" s="19" t="s">
        <v>149</v>
      </c>
      <c r="BM464" s="185" t="s">
        <v>529</v>
      </c>
    </row>
    <row r="465" s="13" customFormat="1">
      <c r="A465" s="13"/>
      <c r="B465" s="187"/>
      <c r="C465" s="13"/>
      <c r="D465" s="188" t="s">
        <v>155</v>
      </c>
      <c r="E465" s="189" t="s">
        <v>1</v>
      </c>
      <c r="F465" s="190" t="s">
        <v>530</v>
      </c>
      <c r="G465" s="13"/>
      <c r="H465" s="189" t="s">
        <v>1</v>
      </c>
      <c r="I465" s="191"/>
      <c r="J465" s="13"/>
      <c r="K465" s="13"/>
      <c r="L465" s="187"/>
      <c r="M465" s="192"/>
      <c r="N465" s="193"/>
      <c r="O465" s="193"/>
      <c r="P465" s="193"/>
      <c r="Q465" s="193"/>
      <c r="R465" s="193"/>
      <c r="S465" s="193"/>
      <c r="T465" s="19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9" t="s">
        <v>155</v>
      </c>
      <c r="AU465" s="189" t="s">
        <v>88</v>
      </c>
      <c r="AV465" s="13" t="s">
        <v>86</v>
      </c>
      <c r="AW465" s="13" t="s">
        <v>34</v>
      </c>
      <c r="AX465" s="13" t="s">
        <v>78</v>
      </c>
      <c r="AY465" s="189" t="s">
        <v>143</v>
      </c>
    </row>
    <row r="466" s="14" customFormat="1">
      <c r="A466" s="14"/>
      <c r="B466" s="195"/>
      <c r="C466" s="14"/>
      <c r="D466" s="188" t="s">
        <v>155</v>
      </c>
      <c r="E466" s="196" t="s">
        <v>1</v>
      </c>
      <c r="F466" s="197" t="s">
        <v>531</v>
      </c>
      <c r="G466" s="14"/>
      <c r="H466" s="198">
        <v>150</v>
      </c>
      <c r="I466" s="199"/>
      <c r="J466" s="14"/>
      <c r="K466" s="14"/>
      <c r="L466" s="195"/>
      <c r="M466" s="200"/>
      <c r="N466" s="201"/>
      <c r="O466" s="201"/>
      <c r="P466" s="201"/>
      <c r="Q466" s="201"/>
      <c r="R466" s="201"/>
      <c r="S466" s="201"/>
      <c r="T466" s="20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6" t="s">
        <v>155</v>
      </c>
      <c r="AU466" s="196" t="s">
        <v>88</v>
      </c>
      <c r="AV466" s="14" t="s">
        <v>88</v>
      </c>
      <c r="AW466" s="14" t="s">
        <v>34</v>
      </c>
      <c r="AX466" s="14" t="s">
        <v>78</v>
      </c>
      <c r="AY466" s="196" t="s">
        <v>143</v>
      </c>
    </row>
    <row r="467" s="15" customFormat="1">
      <c r="A467" s="15"/>
      <c r="B467" s="203"/>
      <c r="C467" s="15"/>
      <c r="D467" s="188" t="s">
        <v>155</v>
      </c>
      <c r="E467" s="204" t="s">
        <v>1</v>
      </c>
      <c r="F467" s="205" t="s">
        <v>163</v>
      </c>
      <c r="G467" s="15"/>
      <c r="H467" s="206">
        <v>150</v>
      </c>
      <c r="I467" s="207"/>
      <c r="J467" s="15"/>
      <c r="K467" s="15"/>
      <c r="L467" s="203"/>
      <c r="M467" s="208"/>
      <c r="N467" s="209"/>
      <c r="O467" s="209"/>
      <c r="P467" s="209"/>
      <c r="Q467" s="209"/>
      <c r="R467" s="209"/>
      <c r="S467" s="209"/>
      <c r="T467" s="210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04" t="s">
        <v>155</v>
      </c>
      <c r="AU467" s="204" t="s">
        <v>88</v>
      </c>
      <c r="AV467" s="15" t="s">
        <v>149</v>
      </c>
      <c r="AW467" s="15" t="s">
        <v>34</v>
      </c>
      <c r="AX467" s="15" t="s">
        <v>86</v>
      </c>
      <c r="AY467" s="204" t="s">
        <v>143</v>
      </c>
    </row>
    <row r="468" s="2" customFormat="1" ht="24.15" customHeight="1">
      <c r="A468" s="38"/>
      <c r="B468" s="172"/>
      <c r="C468" s="219" t="s">
        <v>532</v>
      </c>
      <c r="D468" s="219" t="s">
        <v>367</v>
      </c>
      <c r="E468" s="220" t="s">
        <v>533</v>
      </c>
      <c r="F468" s="221" t="s">
        <v>534</v>
      </c>
      <c r="G468" s="222" t="s">
        <v>153</v>
      </c>
      <c r="H468" s="223">
        <v>157.5</v>
      </c>
      <c r="I468" s="224"/>
      <c r="J468" s="225">
        <f>ROUND(I468*H468,2)</f>
        <v>0</v>
      </c>
      <c r="K468" s="226"/>
      <c r="L468" s="227"/>
      <c r="M468" s="228" t="s">
        <v>1</v>
      </c>
      <c r="N468" s="229" t="s">
        <v>43</v>
      </c>
      <c r="O468" s="77"/>
      <c r="P468" s="183">
        <f>O468*H468</f>
        <v>0</v>
      </c>
      <c r="Q468" s="183">
        <v>0</v>
      </c>
      <c r="R468" s="183">
        <f>Q468*H468</f>
        <v>0</v>
      </c>
      <c r="S468" s="183">
        <v>0</v>
      </c>
      <c r="T468" s="18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85" t="s">
        <v>206</v>
      </c>
      <c r="AT468" s="185" t="s">
        <v>367</v>
      </c>
      <c r="AU468" s="185" t="s">
        <v>88</v>
      </c>
      <c r="AY468" s="19" t="s">
        <v>143</v>
      </c>
      <c r="BE468" s="186">
        <f>IF(N468="základní",J468,0)</f>
        <v>0</v>
      </c>
      <c r="BF468" s="186">
        <f>IF(N468="snížená",J468,0)</f>
        <v>0</v>
      </c>
      <c r="BG468" s="186">
        <f>IF(N468="zákl. přenesená",J468,0)</f>
        <v>0</v>
      </c>
      <c r="BH468" s="186">
        <f>IF(N468="sníž. přenesená",J468,0)</f>
        <v>0</v>
      </c>
      <c r="BI468" s="186">
        <f>IF(N468="nulová",J468,0)</f>
        <v>0</v>
      </c>
      <c r="BJ468" s="19" t="s">
        <v>86</v>
      </c>
      <c r="BK468" s="186">
        <f>ROUND(I468*H468,2)</f>
        <v>0</v>
      </c>
      <c r="BL468" s="19" t="s">
        <v>149</v>
      </c>
      <c r="BM468" s="185" t="s">
        <v>535</v>
      </c>
    </row>
    <row r="469" s="14" customFormat="1">
      <c r="A469" s="14"/>
      <c r="B469" s="195"/>
      <c r="C469" s="14"/>
      <c r="D469" s="188" t="s">
        <v>155</v>
      </c>
      <c r="E469" s="196" t="s">
        <v>1</v>
      </c>
      <c r="F469" s="197" t="s">
        <v>536</v>
      </c>
      <c r="G469" s="14"/>
      <c r="H469" s="198">
        <v>157.5</v>
      </c>
      <c r="I469" s="199"/>
      <c r="J469" s="14"/>
      <c r="K469" s="14"/>
      <c r="L469" s="195"/>
      <c r="M469" s="200"/>
      <c r="N469" s="201"/>
      <c r="O469" s="201"/>
      <c r="P469" s="201"/>
      <c r="Q469" s="201"/>
      <c r="R469" s="201"/>
      <c r="S469" s="201"/>
      <c r="T469" s="20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196" t="s">
        <v>155</v>
      </c>
      <c r="AU469" s="196" t="s">
        <v>88</v>
      </c>
      <c r="AV469" s="14" t="s">
        <v>88</v>
      </c>
      <c r="AW469" s="14" t="s">
        <v>34</v>
      </c>
      <c r="AX469" s="14" t="s">
        <v>86</v>
      </c>
      <c r="AY469" s="196" t="s">
        <v>143</v>
      </c>
    </row>
    <row r="470" s="2" customFormat="1" ht="16.5" customHeight="1">
      <c r="A470" s="38"/>
      <c r="B470" s="172"/>
      <c r="C470" s="173" t="s">
        <v>537</v>
      </c>
      <c r="D470" s="173" t="s">
        <v>145</v>
      </c>
      <c r="E470" s="174" t="s">
        <v>538</v>
      </c>
      <c r="F470" s="175" t="s">
        <v>539</v>
      </c>
      <c r="G470" s="176" t="s">
        <v>363</v>
      </c>
      <c r="H470" s="177">
        <v>1</v>
      </c>
      <c r="I470" s="178"/>
      <c r="J470" s="179">
        <f>ROUND(I470*H470,2)</f>
        <v>0</v>
      </c>
      <c r="K470" s="180"/>
      <c r="L470" s="39"/>
      <c r="M470" s="181" t="s">
        <v>1</v>
      </c>
      <c r="N470" s="182" t="s">
        <v>43</v>
      </c>
      <c r="O470" s="77"/>
      <c r="P470" s="183">
        <f>O470*H470</f>
        <v>0</v>
      </c>
      <c r="Q470" s="183">
        <v>0.00044000000000000002</v>
      </c>
      <c r="R470" s="183">
        <f>Q470*H470</f>
        <v>0.00044000000000000002</v>
      </c>
      <c r="S470" s="183">
        <v>0</v>
      </c>
      <c r="T470" s="184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185" t="s">
        <v>149</v>
      </c>
      <c r="AT470" s="185" t="s">
        <v>145</v>
      </c>
      <c r="AU470" s="185" t="s">
        <v>88</v>
      </c>
      <c r="AY470" s="19" t="s">
        <v>143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9" t="s">
        <v>86</v>
      </c>
      <c r="BK470" s="186">
        <f>ROUND(I470*H470,2)</f>
        <v>0</v>
      </c>
      <c r="BL470" s="19" t="s">
        <v>149</v>
      </c>
      <c r="BM470" s="185" t="s">
        <v>540</v>
      </c>
    </row>
    <row r="471" s="14" customFormat="1">
      <c r="A471" s="14"/>
      <c r="B471" s="195"/>
      <c r="C471" s="14"/>
      <c r="D471" s="188" t="s">
        <v>155</v>
      </c>
      <c r="E471" s="196" t="s">
        <v>1</v>
      </c>
      <c r="F471" s="197" t="s">
        <v>541</v>
      </c>
      <c r="G471" s="14"/>
      <c r="H471" s="198">
        <v>1</v>
      </c>
      <c r="I471" s="199"/>
      <c r="J471" s="14"/>
      <c r="K471" s="14"/>
      <c r="L471" s="195"/>
      <c r="M471" s="200"/>
      <c r="N471" s="201"/>
      <c r="O471" s="201"/>
      <c r="P471" s="201"/>
      <c r="Q471" s="201"/>
      <c r="R471" s="201"/>
      <c r="S471" s="201"/>
      <c r="T471" s="20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196" t="s">
        <v>155</v>
      </c>
      <c r="AU471" s="196" t="s">
        <v>88</v>
      </c>
      <c r="AV471" s="14" t="s">
        <v>88</v>
      </c>
      <c r="AW471" s="14" t="s">
        <v>34</v>
      </c>
      <c r="AX471" s="14" t="s">
        <v>86</v>
      </c>
      <c r="AY471" s="196" t="s">
        <v>143</v>
      </c>
    </row>
    <row r="472" s="2" customFormat="1" ht="24.15" customHeight="1">
      <c r="A472" s="38"/>
      <c r="B472" s="172"/>
      <c r="C472" s="219" t="s">
        <v>542</v>
      </c>
      <c r="D472" s="219" t="s">
        <v>367</v>
      </c>
      <c r="E472" s="220" t="s">
        <v>543</v>
      </c>
      <c r="F472" s="221" t="s">
        <v>544</v>
      </c>
      <c r="G472" s="222" t="s">
        <v>363</v>
      </c>
      <c r="H472" s="223">
        <v>1</v>
      </c>
      <c r="I472" s="224"/>
      <c r="J472" s="225">
        <f>ROUND(I472*H472,2)</f>
        <v>0</v>
      </c>
      <c r="K472" s="226"/>
      <c r="L472" s="227"/>
      <c r="M472" s="228" t="s">
        <v>1</v>
      </c>
      <c r="N472" s="229" t="s">
        <v>43</v>
      </c>
      <c r="O472" s="77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85" t="s">
        <v>206</v>
      </c>
      <c r="AT472" s="185" t="s">
        <v>367</v>
      </c>
      <c r="AU472" s="185" t="s">
        <v>88</v>
      </c>
      <c r="AY472" s="19" t="s">
        <v>143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9" t="s">
        <v>86</v>
      </c>
      <c r="BK472" s="186">
        <f>ROUND(I472*H472,2)</f>
        <v>0</v>
      </c>
      <c r="BL472" s="19" t="s">
        <v>149</v>
      </c>
      <c r="BM472" s="185" t="s">
        <v>545</v>
      </c>
    </row>
    <row r="473" s="2" customFormat="1" ht="16.5" customHeight="1">
      <c r="A473" s="38"/>
      <c r="B473" s="172"/>
      <c r="C473" s="219" t="s">
        <v>546</v>
      </c>
      <c r="D473" s="219" t="s">
        <v>367</v>
      </c>
      <c r="E473" s="220" t="s">
        <v>547</v>
      </c>
      <c r="F473" s="221" t="s">
        <v>548</v>
      </c>
      <c r="G473" s="222" t="s">
        <v>363</v>
      </c>
      <c r="H473" s="223">
        <v>1</v>
      </c>
      <c r="I473" s="224"/>
      <c r="J473" s="225">
        <f>ROUND(I473*H473,2)</f>
        <v>0</v>
      </c>
      <c r="K473" s="226"/>
      <c r="L473" s="227"/>
      <c r="M473" s="228" t="s">
        <v>1</v>
      </c>
      <c r="N473" s="229" t="s">
        <v>43</v>
      </c>
      <c r="O473" s="77"/>
      <c r="P473" s="183">
        <f>O473*H473</f>
        <v>0</v>
      </c>
      <c r="Q473" s="183">
        <v>0</v>
      </c>
      <c r="R473" s="183">
        <f>Q473*H473</f>
        <v>0</v>
      </c>
      <c r="S473" s="183">
        <v>0</v>
      </c>
      <c r="T473" s="18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85" t="s">
        <v>206</v>
      </c>
      <c r="AT473" s="185" t="s">
        <v>367</v>
      </c>
      <c r="AU473" s="185" t="s">
        <v>88</v>
      </c>
      <c r="AY473" s="19" t="s">
        <v>143</v>
      </c>
      <c r="BE473" s="186">
        <f>IF(N473="základní",J473,0)</f>
        <v>0</v>
      </c>
      <c r="BF473" s="186">
        <f>IF(N473="snížená",J473,0)</f>
        <v>0</v>
      </c>
      <c r="BG473" s="186">
        <f>IF(N473="zákl. přenesená",J473,0)</f>
        <v>0</v>
      </c>
      <c r="BH473" s="186">
        <f>IF(N473="sníž. přenesená",J473,0)</f>
        <v>0</v>
      </c>
      <c r="BI473" s="186">
        <f>IF(N473="nulová",J473,0)</f>
        <v>0</v>
      </c>
      <c r="BJ473" s="19" t="s">
        <v>86</v>
      </c>
      <c r="BK473" s="186">
        <f>ROUND(I473*H473,2)</f>
        <v>0</v>
      </c>
      <c r="BL473" s="19" t="s">
        <v>149</v>
      </c>
      <c r="BM473" s="185" t="s">
        <v>549</v>
      </c>
    </row>
    <row r="474" s="2" customFormat="1" ht="24.15" customHeight="1">
      <c r="A474" s="38"/>
      <c r="B474" s="172"/>
      <c r="C474" s="219" t="s">
        <v>550</v>
      </c>
      <c r="D474" s="219" t="s">
        <v>367</v>
      </c>
      <c r="E474" s="220" t="s">
        <v>551</v>
      </c>
      <c r="F474" s="221" t="s">
        <v>552</v>
      </c>
      <c r="G474" s="222" t="s">
        <v>363</v>
      </c>
      <c r="H474" s="223">
        <v>1</v>
      </c>
      <c r="I474" s="224"/>
      <c r="J474" s="225">
        <f>ROUND(I474*H474,2)</f>
        <v>0</v>
      </c>
      <c r="K474" s="226"/>
      <c r="L474" s="227"/>
      <c r="M474" s="228" t="s">
        <v>1</v>
      </c>
      <c r="N474" s="229" t="s">
        <v>43</v>
      </c>
      <c r="O474" s="77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185" t="s">
        <v>206</v>
      </c>
      <c r="AT474" s="185" t="s">
        <v>367</v>
      </c>
      <c r="AU474" s="185" t="s">
        <v>88</v>
      </c>
      <c r="AY474" s="19" t="s">
        <v>143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9" t="s">
        <v>86</v>
      </c>
      <c r="BK474" s="186">
        <f>ROUND(I474*H474,2)</f>
        <v>0</v>
      </c>
      <c r="BL474" s="19" t="s">
        <v>149</v>
      </c>
      <c r="BM474" s="185" t="s">
        <v>553</v>
      </c>
    </row>
    <row r="475" s="2" customFormat="1" ht="16.5" customHeight="1">
      <c r="A475" s="38"/>
      <c r="B475" s="172"/>
      <c r="C475" s="219" t="s">
        <v>554</v>
      </c>
      <c r="D475" s="219" t="s">
        <v>367</v>
      </c>
      <c r="E475" s="220" t="s">
        <v>555</v>
      </c>
      <c r="F475" s="221" t="s">
        <v>556</v>
      </c>
      <c r="G475" s="222" t="s">
        <v>363</v>
      </c>
      <c r="H475" s="223">
        <v>1</v>
      </c>
      <c r="I475" s="224"/>
      <c r="J475" s="225">
        <f>ROUND(I475*H475,2)</f>
        <v>0</v>
      </c>
      <c r="K475" s="226"/>
      <c r="L475" s="227"/>
      <c r="M475" s="228" t="s">
        <v>1</v>
      </c>
      <c r="N475" s="229" t="s">
        <v>43</v>
      </c>
      <c r="O475" s="77"/>
      <c r="P475" s="183">
        <f>O475*H475</f>
        <v>0</v>
      </c>
      <c r="Q475" s="183">
        <v>0</v>
      </c>
      <c r="R475" s="183">
        <f>Q475*H475</f>
        <v>0</v>
      </c>
      <c r="S475" s="183">
        <v>0</v>
      </c>
      <c r="T475" s="18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185" t="s">
        <v>206</v>
      </c>
      <c r="AT475" s="185" t="s">
        <v>367</v>
      </c>
      <c r="AU475" s="185" t="s">
        <v>88</v>
      </c>
      <c r="AY475" s="19" t="s">
        <v>143</v>
      </c>
      <c r="BE475" s="186">
        <f>IF(N475="základní",J475,0)</f>
        <v>0</v>
      </c>
      <c r="BF475" s="186">
        <f>IF(N475="snížená",J475,0)</f>
        <v>0</v>
      </c>
      <c r="BG475" s="186">
        <f>IF(N475="zákl. přenesená",J475,0)</f>
        <v>0</v>
      </c>
      <c r="BH475" s="186">
        <f>IF(N475="sníž. přenesená",J475,0)</f>
        <v>0</v>
      </c>
      <c r="BI475" s="186">
        <f>IF(N475="nulová",J475,0)</f>
        <v>0</v>
      </c>
      <c r="BJ475" s="19" t="s">
        <v>86</v>
      </c>
      <c r="BK475" s="186">
        <f>ROUND(I475*H475,2)</f>
        <v>0</v>
      </c>
      <c r="BL475" s="19" t="s">
        <v>149</v>
      </c>
      <c r="BM475" s="185" t="s">
        <v>557</v>
      </c>
    </row>
    <row r="476" s="2" customFormat="1" ht="16.5" customHeight="1">
      <c r="A476" s="38"/>
      <c r="B476" s="172"/>
      <c r="C476" s="219" t="s">
        <v>558</v>
      </c>
      <c r="D476" s="219" t="s">
        <v>367</v>
      </c>
      <c r="E476" s="220" t="s">
        <v>559</v>
      </c>
      <c r="F476" s="221" t="s">
        <v>560</v>
      </c>
      <c r="G476" s="222" t="s">
        <v>363</v>
      </c>
      <c r="H476" s="223">
        <v>2</v>
      </c>
      <c r="I476" s="224"/>
      <c r="J476" s="225">
        <f>ROUND(I476*H476,2)</f>
        <v>0</v>
      </c>
      <c r="K476" s="226"/>
      <c r="L476" s="227"/>
      <c r="M476" s="228" t="s">
        <v>1</v>
      </c>
      <c r="N476" s="229" t="s">
        <v>43</v>
      </c>
      <c r="O476" s="77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85" t="s">
        <v>206</v>
      </c>
      <c r="AT476" s="185" t="s">
        <v>367</v>
      </c>
      <c r="AU476" s="185" t="s">
        <v>88</v>
      </c>
      <c r="AY476" s="19" t="s">
        <v>143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9" t="s">
        <v>86</v>
      </c>
      <c r="BK476" s="186">
        <f>ROUND(I476*H476,2)</f>
        <v>0</v>
      </c>
      <c r="BL476" s="19" t="s">
        <v>149</v>
      </c>
      <c r="BM476" s="185" t="s">
        <v>561</v>
      </c>
    </row>
    <row r="477" s="2" customFormat="1" ht="24.15" customHeight="1">
      <c r="A477" s="38"/>
      <c r="B477" s="172"/>
      <c r="C477" s="173" t="s">
        <v>562</v>
      </c>
      <c r="D477" s="173" t="s">
        <v>145</v>
      </c>
      <c r="E477" s="174" t="s">
        <v>563</v>
      </c>
      <c r="F477" s="175" t="s">
        <v>564</v>
      </c>
      <c r="G477" s="176" t="s">
        <v>363</v>
      </c>
      <c r="H477" s="177">
        <v>2</v>
      </c>
      <c r="I477" s="178"/>
      <c r="J477" s="179">
        <f>ROUND(I477*H477,2)</f>
        <v>0</v>
      </c>
      <c r="K477" s="180"/>
      <c r="L477" s="39"/>
      <c r="M477" s="181" t="s">
        <v>1</v>
      </c>
      <c r="N477" s="182" t="s">
        <v>43</v>
      </c>
      <c r="O477" s="77"/>
      <c r="P477" s="183">
        <f>O477*H477</f>
        <v>0</v>
      </c>
      <c r="Q477" s="183">
        <v>0</v>
      </c>
      <c r="R477" s="183">
        <f>Q477*H477</f>
        <v>0</v>
      </c>
      <c r="S477" s="183">
        <v>0</v>
      </c>
      <c r="T477" s="184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85" t="s">
        <v>149</v>
      </c>
      <c r="AT477" s="185" t="s">
        <v>145</v>
      </c>
      <c r="AU477" s="185" t="s">
        <v>88</v>
      </c>
      <c r="AY477" s="19" t="s">
        <v>143</v>
      </c>
      <c r="BE477" s="186">
        <f>IF(N477="základní",J477,0)</f>
        <v>0</v>
      </c>
      <c r="BF477" s="186">
        <f>IF(N477="snížená",J477,0)</f>
        <v>0</v>
      </c>
      <c r="BG477" s="186">
        <f>IF(N477="zákl. přenesená",J477,0)</f>
        <v>0</v>
      </c>
      <c r="BH477" s="186">
        <f>IF(N477="sníž. přenesená",J477,0)</f>
        <v>0</v>
      </c>
      <c r="BI477" s="186">
        <f>IF(N477="nulová",J477,0)</f>
        <v>0</v>
      </c>
      <c r="BJ477" s="19" t="s">
        <v>86</v>
      </c>
      <c r="BK477" s="186">
        <f>ROUND(I477*H477,2)</f>
        <v>0</v>
      </c>
      <c r="BL477" s="19" t="s">
        <v>149</v>
      </c>
      <c r="BM477" s="185" t="s">
        <v>565</v>
      </c>
    </row>
    <row r="478" s="14" customFormat="1">
      <c r="A478" s="14"/>
      <c r="B478" s="195"/>
      <c r="C478" s="14"/>
      <c r="D478" s="188" t="s">
        <v>155</v>
      </c>
      <c r="E478" s="196" t="s">
        <v>1</v>
      </c>
      <c r="F478" s="197" t="s">
        <v>88</v>
      </c>
      <c r="G478" s="14"/>
      <c r="H478" s="198">
        <v>2</v>
      </c>
      <c r="I478" s="199"/>
      <c r="J478" s="14"/>
      <c r="K478" s="14"/>
      <c r="L478" s="195"/>
      <c r="M478" s="200"/>
      <c r="N478" s="201"/>
      <c r="O478" s="201"/>
      <c r="P478" s="201"/>
      <c r="Q478" s="201"/>
      <c r="R478" s="201"/>
      <c r="S478" s="201"/>
      <c r="T478" s="20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196" t="s">
        <v>155</v>
      </c>
      <c r="AU478" s="196" t="s">
        <v>88</v>
      </c>
      <c r="AV478" s="14" t="s">
        <v>88</v>
      </c>
      <c r="AW478" s="14" t="s">
        <v>34</v>
      </c>
      <c r="AX478" s="14" t="s">
        <v>86</v>
      </c>
      <c r="AY478" s="196" t="s">
        <v>143</v>
      </c>
    </row>
    <row r="479" s="2" customFormat="1" ht="37.8" customHeight="1">
      <c r="A479" s="38"/>
      <c r="B479" s="172"/>
      <c r="C479" s="173" t="s">
        <v>566</v>
      </c>
      <c r="D479" s="173" t="s">
        <v>145</v>
      </c>
      <c r="E479" s="174" t="s">
        <v>567</v>
      </c>
      <c r="F479" s="175" t="s">
        <v>568</v>
      </c>
      <c r="G479" s="176" t="s">
        <v>363</v>
      </c>
      <c r="H479" s="177">
        <v>1</v>
      </c>
      <c r="I479" s="178"/>
      <c r="J479" s="179">
        <f>ROUND(I479*H479,2)</f>
        <v>0</v>
      </c>
      <c r="K479" s="180"/>
      <c r="L479" s="39"/>
      <c r="M479" s="181" t="s">
        <v>1</v>
      </c>
      <c r="N479" s="182" t="s">
        <v>43</v>
      </c>
      <c r="O479" s="77"/>
      <c r="P479" s="183">
        <f>O479*H479</f>
        <v>0</v>
      </c>
      <c r="Q479" s="183">
        <v>0</v>
      </c>
      <c r="R479" s="183">
        <f>Q479*H479</f>
        <v>0</v>
      </c>
      <c r="S479" s="183">
        <v>0</v>
      </c>
      <c r="T479" s="184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185" t="s">
        <v>149</v>
      </c>
      <c r="AT479" s="185" t="s">
        <v>145</v>
      </c>
      <c r="AU479" s="185" t="s">
        <v>88</v>
      </c>
      <c r="AY479" s="19" t="s">
        <v>143</v>
      </c>
      <c r="BE479" s="186">
        <f>IF(N479="základní",J479,0)</f>
        <v>0</v>
      </c>
      <c r="BF479" s="186">
        <f>IF(N479="snížená",J479,0)</f>
        <v>0</v>
      </c>
      <c r="BG479" s="186">
        <f>IF(N479="zákl. přenesená",J479,0)</f>
        <v>0</v>
      </c>
      <c r="BH479" s="186">
        <f>IF(N479="sníž. přenesená",J479,0)</f>
        <v>0</v>
      </c>
      <c r="BI479" s="186">
        <f>IF(N479="nulová",J479,0)</f>
        <v>0</v>
      </c>
      <c r="BJ479" s="19" t="s">
        <v>86</v>
      </c>
      <c r="BK479" s="186">
        <f>ROUND(I479*H479,2)</f>
        <v>0</v>
      </c>
      <c r="BL479" s="19" t="s">
        <v>149</v>
      </c>
      <c r="BM479" s="185" t="s">
        <v>569</v>
      </c>
    </row>
    <row r="480" s="2" customFormat="1" ht="44.25" customHeight="1">
      <c r="A480" s="38"/>
      <c r="B480" s="172"/>
      <c r="C480" s="173" t="s">
        <v>570</v>
      </c>
      <c r="D480" s="173" t="s">
        <v>145</v>
      </c>
      <c r="E480" s="174" t="s">
        <v>571</v>
      </c>
      <c r="F480" s="175" t="s">
        <v>572</v>
      </c>
      <c r="G480" s="176" t="s">
        <v>148</v>
      </c>
      <c r="H480" s="177">
        <v>1</v>
      </c>
      <c r="I480" s="178"/>
      <c r="J480" s="179">
        <f>ROUND(I480*H480,2)</f>
        <v>0</v>
      </c>
      <c r="K480" s="180"/>
      <c r="L480" s="39"/>
      <c r="M480" s="181" t="s">
        <v>1</v>
      </c>
      <c r="N480" s="182" t="s">
        <v>43</v>
      </c>
      <c r="O480" s="77"/>
      <c r="P480" s="183">
        <f>O480*H480</f>
        <v>0</v>
      </c>
      <c r="Q480" s="183">
        <v>0</v>
      </c>
      <c r="R480" s="183">
        <f>Q480*H480</f>
        <v>0</v>
      </c>
      <c r="S480" s="183">
        <v>0</v>
      </c>
      <c r="T480" s="184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185" t="s">
        <v>149</v>
      </c>
      <c r="AT480" s="185" t="s">
        <v>145</v>
      </c>
      <c r="AU480" s="185" t="s">
        <v>88</v>
      </c>
      <c r="AY480" s="19" t="s">
        <v>143</v>
      </c>
      <c r="BE480" s="186">
        <f>IF(N480="základní",J480,0)</f>
        <v>0</v>
      </c>
      <c r="BF480" s="186">
        <f>IF(N480="snížená",J480,0)</f>
        <v>0</v>
      </c>
      <c r="BG480" s="186">
        <f>IF(N480="zákl. přenesená",J480,0)</f>
        <v>0</v>
      </c>
      <c r="BH480" s="186">
        <f>IF(N480="sníž. přenesená",J480,0)</f>
        <v>0</v>
      </c>
      <c r="BI480" s="186">
        <f>IF(N480="nulová",J480,0)</f>
        <v>0</v>
      </c>
      <c r="BJ480" s="19" t="s">
        <v>86</v>
      </c>
      <c r="BK480" s="186">
        <f>ROUND(I480*H480,2)</f>
        <v>0</v>
      </c>
      <c r="BL480" s="19" t="s">
        <v>149</v>
      </c>
      <c r="BM480" s="185" t="s">
        <v>573</v>
      </c>
    </row>
    <row r="481" s="2" customFormat="1" ht="37.8" customHeight="1">
      <c r="A481" s="38"/>
      <c r="B481" s="172"/>
      <c r="C481" s="173" t="s">
        <v>574</v>
      </c>
      <c r="D481" s="173" t="s">
        <v>145</v>
      </c>
      <c r="E481" s="174" t="s">
        <v>575</v>
      </c>
      <c r="F481" s="175" t="s">
        <v>576</v>
      </c>
      <c r="G481" s="176" t="s">
        <v>148</v>
      </c>
      <c r="H481" s="177">
        <v>1</v>
      </c>
      <c r="I481" s="178"/>
      <c r="J481" s="179">
        <f>ROUND(I481*H481,2)</f>
        <v>0</v>
      </c>
      <c r="K481" s="180"/>
      <c r="L481" s="39"/>
      <c r="M481" s="181" t="s">
        <v>1</v>
      </c>
      <c r="N481" s="182" t="s">
        <v>43</v>
      </c>
      <c r="O481" s="77"/>
      <c r="P481" s="183">
        <f>O481*H481</f>
        <v>0</v>
      </c>
      <c r="Q481" s="183">
        <v>0</v>
      </c>
      <c r="R481" s="183">
        <f>Q481*H481</f>
        <v>0</v>
      </c>
      <c r="S481" s="183">
        <v>0</v>
      </c>
      <c r="T481" s="184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185" t="s">
        <v>149</v>
      </c>
      <c r="AT481" s="185" t="s">
        <v>145</v>
      </c>
      <c r="AU481" s="185" t="s">
        <v>88</v>
      </c>
      <c r="AY481" s="19" t="s">
        <v>143</v>
      </c>
      <c r="BE481" s="186">
        <f>IF(N481="základní",J481,0)</f>
        <v>0</v>
      </c>
      <c r="BF481" s="186">
        <f>IF(N481="snížená",J481,0)</f>
        <v>0</v>
      </c>
      <c r="BG481" s="186">
        <f>IF(N481="zákl. přenesená",J481,0)</f>
        <v>0</v>
      </c>
      <c r="BH481" s="186">
        <f>IF(N481="sníž. přenesená",J481,0)</f>
        <v>0</v>
      </c>
      <c r="BI481" s="186">
        <f>IF(N481="nulová",J481,0)</f>
        <v>0</v>
      </c>
      <c r="BJ481" s="19" t="s">
        <v>86</v>
      </c>
      <c r="BK481" s="186">
        <f>ROUND(I481*H481,2)</f>
        <v>0</v>
      </c>
      <c r="BL481" s="19" t="s">
        <v>149</v>
      </c>
      <c r="BM481" s="185" t="s">
        <v>577</v>
      </c>
    </row>
    <row r="482" s="2" customFormat="1" ht="24.15" customHeight="1">
      <c r="A482" s="38"/>
      <c r="B482" s="172"/>
      <c r="C482" s="173" t="s">
        <v>578</v>
      </c>
      <c r="D482" s="173" t="s">
        <v>145</v>
      </c>
      <c r="E482" s="174" t="s">
        <v>579</v>
      </c>
      <c r="F482" s="175" t="s">
        <v>580</v>
      </c>
      <c r="G482" s="176" t="s">
        <v>148</v>
      </c>
      <c r="H482" s="177">
        <v>1</v>
      </c>
      <c r="I482" s="178"/>
      <c r="J482" s="179">
        <f>ROUND(I482*H482,2)</f>
        <v>0</v>
      </c>
      <c r="K482" s="180"/>
      <c r="L482" s="39"/>
      <c r="M482" s="181" t="s">
        <v>1</v>
      </c>
      <c r="N482" s="182" t="s">
        <v>43</v>
      </c>
      <c r="O482" s="77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85" t="s">
        <v>149</v>
      </c>
      <c r="AT482" s="185" t="s">
        <v>145</v>
      </c>
      <c r="AU482" s="185" t="s">
        <v>88</v>
      </c>
      <c r="AY482" s="19" t="s">
        <v>143</v>
      </c>
      <c r="BE482" s="186">
        <f>IF(N482="základní",J482,0)</f>
        <v>0</v>
      </c>
      <c r="BF482" s="186">
        <f>IF(N482="snížená",J482,0)</f>
        <v>0</v>
      </c>
      <c r="BG482" s="186">
        <f>IF(N482="zákl. přenesená",J482,0)</f>
        <v>0</v>
      </c>
      <c r="BH482" s="186">
        <f>IF(N482="sníž. přenesená",J482,0)</f>
        <v>0</v>
      </c>
      <c r="BI482" s="186">
        <f>IF(N482="nulová",J482,0)</f>
        <v>0</v>
      </c>
      <c r="BJ482" s="19" t="s">
        <v>86</v>
      </c>
      <c r="BK482" s="186">
        <f>ROUND(I482*H482,2)</f>
        <v>0</v>
      </c>
      <c r="BL482" s="19" t="s">
        <v>149</v>
      </c>
      <c r="BM482" s="185" t="s">
        <v>581</v>
      </c>
    </row>
    <row r="483" s="12" customFormat="1" ht="22.8" customHeight="1">
      <c r="A483" s="12"/>
      <c r="B483" s="159"/>
      <c r="C483" s="12"/>
      <c r="D483" s="160" t="s">
        <v>77</v>
      </c>
      <c r="E483" s="170" t="s">
        <v>582</v>
      </c>
      <c r="F483" s="170" t="s">
        <v>583</v>
      </c>
      <c r="G483" s="12"/>
      <c r="H483" s="12"/>
      <c r="I483" s="162"/>
      <c r="J483" s="171">
        <f>BK483</f>
        <v>0</v>
      </c>
      <c r="K483" s="12"/>
      <c r="L483" s="159"/>
      <c r="M483" s="164"/>
      <c r="N483" s="165"/>
      <c r="O483" s="165"/>
      <c r="P483" s="166">
        <f>SUM(P484:P491)</f>
        <v>0</v>
      </c>
      <c r="Q483" s="165"/>
      <c r="R483" s="166">
        <f>SUM(R484:R491)</f>
        <v>0</v>
      </c>
      <c r="S483" s="165"/>
      <c r="T483" s="167">
        <f>SUM(T484:T491)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60" t="s">
        <v>86</v>
      </c>
      <c r="AT483" s="168" t="s">
        <v>77</v>
      </c>
      <c r="AU483" s="168" t="s">
        <v>86</v>
      </c>
      <c r="AY483" s="160" t="s">
        <v>143</v>
      </c>
      <c r="BK483" s="169">
        <f>SUM(BK484:BK491)</f>
        <v>0</v>
      </c>
    </row>
    <row r="484" s="2" customFormat="1" ht="21.75" customHeight="1">
      <c r="A484" s="38"/>
      <c r="B484" s="172"/>
      <c r="C484" s="173" t="s">
        <v>584</v>
      </c>
      <c r="D484" s="173" t="s">
        <v>145</v>
      </c>
      <c r="E484" s="174" t="s">
        <v>585</v>
      </c>
      <c r="F484" s="175" t="s">
        <v>586</v>
      </c>
      <c r="G484" s="176" t="s">
        <v>281</v>
      </c>
      <c r="H484" s="177">
        <v>667.70000000000005</v>
      </c>
      <c r="I484" s="178"/>
      <c r="J484" s="179">
        <f>ROUND(I484*H484,2)</f>
        <v>0</v>
      </c>
      <c r="K484" s="180"/>
      <c r="L484" s="39"/>
      <c r="M484" s="181" t="s">
        <v>1</v>
      </c>
      <c r="N484" s="182" t="s">
        <v>43</v>
      </c>
      <c r="O484" s="77"/>
      <c r="P484" s="183">
        <f>O484*H484</f>
        <v>0</v>
      </c>
      <c r="Q484" s="183">
        <v>0</v>
      </c>
      <c r="R484" s="183">
        <f>Q484*H484</f>
        <v>0</v>
      </c>
      <c r="S484" s="183">
        <v>0</v>
      </c>
      <c r="T484" s="184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85" t="s">
        <v>149</v>
      </c>
      <c r="AT484" s="185" t="s">
        <v>145</v>
      </c>
      <c r="AU484" s="185" t="s">
        <v>88</v>
      </c>
      <c r="AY484" s="19" t="s">
        <v>143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19" t="s">
        <v>86</v>
      </c>
      <c r="BK484" s="186">
        <f>ROUND(I484*H484,2)</f>
        <v>0</v>
      </c>
      <c r="BL484" s="19" t="s">
        <v>149</v>
      </c>
      <c r="BM484" s="185" t="s">
        <v>587</v>
      </c>
    </row>
    <row r="485" s="2" customFormat="1" ht="24.15" customHeight="1">
      <c r="A485" s="38"/>
      <c r="B485" s="172"/>
      <c r="C485" s="173" t="s">
        <v>588</v>
      </c>
      <c r="D485" s="173" t="s">
        <v>145</v>
      </c>
      <c r="E485" s="174" t="s">
        <v>589</v>
      </c>
      <c r="F485" s="175" t="s">
        <v>590</v>
      </c>
      <c r="G485" s="176" t="s">
        <v>281</v>
      </c>
      <c r="H485" s="177">
        <v>6009.3000000000002</v>
      </c>
      <c r="I485" s="178"/>
      <c r="J485" s="179">
        <f>ROUND(I485*H485,2)</f>
        <v>0</v>
      </c>
      <c r="K485" s="180"/>
      <c r="L485" s="39"/>
      <c r="M485" s="181" t="s">
        <v>1</v>
      </c>
      <c r="N485" s="182" t="s">
        <v>43</v>
      </c>
      <c r="O485" s="77"/>
      <c r="P485" s="183">
        <f>O485*H485</f>
        <v>0</v>
      </c>
      <c r="Q485" s="183">
        <v>0</v>
      </c>
      <c r="R485" s="183">
        <f>Q485*H485</f>
        <v>0</v>
      </c>
      <c r="S485" s="183">
        <v>0</v>
      </c>
      <c r="T485" s="184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85" t="s">
        <v>149</v>
      </c>
      <c r="AT485" s="185" t="s">
        <v>145</v>
      </c>
      <c r="AU485" s="185" t="s">
        <v>88</v>
      </c>
      <c r="AY485" s="19" t="s">
        <v>143</v>
      </c>
      <c r="BE485" s="186">
        <f>IF(N485="základní",J485,0)</f>
        <v>0</v>
      </c>
      <c r="BF485" s="186">
        <f>IF(N485="snížená",J485,0)</f>
        <v>0</v>
      </c>
      <c r="BG485" s="186">
        <f>IF(N485="zákl. přenesená",J485,0)</f>
        <v>0</v>
      </c>
      <c r="BH485" s="186">
        <f>IF(N485="sníž. přenesená",J485,0)</f>
        <v>0</v>
      </c>
      <c r="BI485" s="186">
        <f>IF(N485="nulová",J485,0)</f>
        <v>0</v>
      </c>
      <c r="BJ485" s="19" t="s">
        <v>86</v>
      </c>
      <c r="BK485" s="186">
        <f>ROUND(I485*H485,2)</f>
        <v>0</v>
      </c>
      <c r="BL485" s="19" t="s">
        <v>149</v>
      </c>
      <c r="BM485" s="185" t="s">
        <v>591</v>
      </c>
    </row>
    <row r="486" s="14" customFormat="1">
      <c r="A486" s="14"/>
      <c r="B486" s="195"/>
      <c r="C486" s="14"/>
      <c r="D486" s="188" t="s">
        <v>155</v>
      </c>
      <c r="E486" s="196" t="s">
        <v>1</v>
      </c>
      <c r="F486" s="197" t="s">
        <v>592</v>
      </c>
      <c r="G486" s="14"/>
      <c r="H486" s="198">
        <v>6009.3000000000002</v>
      </c>
      <c r="I486" s="199"/>
      <c r="J486" s="14"/>
      <c r="K486" s="14"/>
      <c r="L486" s="195"/>
      <c r="M486" s="200"/>
      <c r="N486" s="201"/>
      <c r="O486" s="201"/>
      <c r="P486" s="201"/>
      <c r="Q486" s="201"/>
      <c r="R486" s="201"/>
      <c r="S486" s="201"/>
      <c r="T486" s="20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196" t="s">
        <v>155</v>
      </c>
      <c r="AU486" s="196" t="s">
        <v>88</v>
      </c>
      <c r="AV486" s="14" t="s">
        <v>88</v>
      </c>
      <c r="AW486" s="14" t="s">
        <v>34</v>
      </c>
      <c r="AX486" s="14" t="s">
        <v>86</v>
      </c>
      <c r="AY486" s="196" t="s">
        <v>143</v>
      </c>
    </row>
    <row r="487" s="2" customFormat="1" ht="24.15" customHeight="1">
      <c r="A487" s="38"/>
      <c r="B487" s="172"/>
      <c r="C487" s="173" t="s">
        <v>593</v>
      </c>
      <c r="D487" s="173" t="s">
        <v>145</v>
      </c>
      <c r="E487" s="174" t="s">
        <v>594</v>
      </c>
      <c r="F487" s="175" t="s">
        <v>595</v>
      </c>
      <c r="G487" s="176" t="s">
        <v>281</v>
      </c>
      <c r="H487" s="177">
        <v>667.70000000000005</v>
      </c>
      <c r="I487" s="178"/>
      <c r="J487" s="179">
        <f>ROUND(I487*H487,2)</f>
        <v>0</v>
      </c>
      <c r="K487" s="180"/>
      <c r="L487" s="39"/>
      <c r="M487" s="181" t="s">
        <v>1</v>
      </c>
      <c r="N487" s="182" t="s">
        <v>43</v>
      </c>
      <c r="O487" s="77"/>
      <c r="P487" s="183">
        <f>O487*H487</f>
        <v>0</v>
      </c>
      <c r="Q487" s="183">
        <v>0</v>
      </c>
      <c r="R487" s="183">
        <f>Q487*H487</f>
        <v>0</v>
      </c>
      <c r="S487" s="183">
        <v>0</v>
      </c>
      <c r="T487" s="184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185" t="s">
        <v>149</v>
      </c>
      <c r="AT487" s="185" t="s">
        <v>145</v>
      </c>
      <c r="AU487" s="185" t="s">
        <v>88</v>
      </c>
      <c r="AY487" s="19" t="s">
        <v>143</v>
      </c>
      <c r="BE487" s="186">
        <f>IF(N487="základní",J487,0)</f>
        <v>0</v>
      </c>
      <c r="BF487" s="186">
        <f>IF(N487="snížená",J487,0)</f>
        <v>0</v>
      </c>
      <c r="BG487" s="186">
        <f>IF(N487="zákl. přenesená",J487,0)</f>
        <v>0</v>
      </c>
      <c r="BH487" s="186">
        <f>IF(N487="sníž. přenesená",J487,0)</f>
        <v>0</v>
      </c>
      <c r="BI487" s="186">
        <f>IF(N487="nulová",J487,0)</f>
        <v>0</v>
      </c>
      <c r="BJ487" s="19" t="s">
        <v>86</v>
      </c>
      <c r="BK487" s="186">
        <f>ROUND(I487*H487,2)</f>
        <v>0</v>
      </c>
      <c r="BL487" s="19" t="s">
        <v>149</v>
      </c>
      <c r="BM487" s="185" t="s">
        <v>596</v>
      </c>
    </row>
    <row r="488" s="2" customFormat="1" ht="33" customHeight="1">
      <c r="A488" s="38"/>
      <c r="B488" s="172"/>
      <c r="C488" s="173" t="s">
        <v>597</v>
      </c>
      <c r="D488" s="173" t="s">
        <v>145</v>
      </c>
      <c r="E488" s="174" t="s">
        <v>598</v>
      </c>
      <c r="F488" s="175" t="s">
        <v>599</v>
      </c>
      <c r="G488" s="176" t="s">
        <v>281</v>
      </c>
      <c r="H488" s="177">
        <v>6.5</v>
      </c>
      <c r="I488" s="178"/>
      <c r="J488" s="179">
        <f>ROUND(I488*H488,2)</f>
        <v>0</v>
      </c>
      <c r="K488" s="180"/>
      <c r="L488" s="39"/>
      <c r="M488" s="181" t="s">
        <v>1</v>
      </c>
      <c r="N488" s="182" t="s">
        <v>43</v>
      </c>
      <c r="O488" s="77"/>
      <c r="P488" s="183">
        <f>O488*H488</f>
        <v>0</v>
      </c>
      <c r="Q488" s="183">
        <v>0</v>
      </c>
      <c r="R488" s="183">
        <f>Q488*H488</f>
        <v>0</v>
      </c>
      <c r="S488" s="183">
        <v>0</v>
      </c>
      <c r="T488" s="184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85" t="s">
        <v>149</v>
      </c>
      <c r="AT488" s="185" t="s">
        <v>145</v>
      </c>
      <c r="AU488" s="185" t="s">
        <v>88</v>
      </c>
      <c r="AY488" s="19" t="s">
        <v>143</v>
      </c>
      <c r="BE488" s="186">
        <f>IF(N488="základní",J488,0)</f>
        <v>0</v>
      </c>
      <c r="BF488" s="186">
        <f>IF(N488="snížená",J488,0)</f>
        <v>0</v>
      </c>
      <c r="BG488" s="186">
        <f>IF(N488="zákl. přenesená",J488,0)</f>
        <v>0</v>
      </c>
      <c r="BH488" s="186">
        <f>IF(N488="sníž. přenesená",J488,0)</f>
        <v>0</v>
      </c>
      <c r="BI488" s="186">
        <f>IF(N488="nulová",J488,0)</f>
        <v>0</v>
      </c>
      <c r="BJ488" s="19" t="s">
        <v>86</v>
      </c>
      <c r="BK488" s="186">
        <f>ROUND(I488*H488,2)</f>
        <v>0</v>
      </c>
      <c r="BL488" s="19" t="s">
        <v>149</v>
      </c>
      <c r="BM488" s="185" t="s">
        <v>600</v>
      </c>
    </row>
    <row r="489" s="14" customFormat="1">
      <c r="A489" s="14"/>
      <c r="B489" s="195"/>
      <c r="C489" s="14"/>
      <c r="D489" s="188" t="s">
        <v>155</v>
      </c>
      <c r="E489" s="196" t="s">
        <v>1</v>
      </c>
      <c r="F489" s="197" t="s">
        <v>601</v>
      </c>
      <c r="G489" s="14"/>
      <c r="H489" s="198">
        <v>6.5</v>
      </c>
      <c r="I489" s="199"/>
      <c r="J489" s="14"/>
      <c r="K489" s="14"/>
      <c r="L489" s="195"/>
      <c r="M489" s="200"/>
      <c r="N489" s="201"/>
      <c r="O489" s="201"/>
      <c r="P489" s="201"/>
      <c r="Q489" s="201"/>
      <c r="R489" s="201"/>
      <c r="S489" s="201"/>
      <c r="T489" s="20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196" t="s">
        <v>155</v>
      </c>
      <c r="AU489" s="196" t="s">
        <v>88</v>
      </c>
      <c r="AV489" s="14" t="s">
        <v>88</v>
      </c>
      <c r="AW489" s="14" t="s">
        <v>34</v>
      </c>
      <c r="AX489" s="14" t="s">
        <v>86</v>
      </c>
      <c r="AY489" s="196" t="s">
        <v>143</v>
      </c>
    </row>
    <row r="490" s="2" customFormat="1" ht="24.15" customHeight="1">
      <c r="A490" s="38"/>
      <c r="B490" s="172"/>
      <c r="C490" s="173" t="s">
        <v>602</v>
      </c>
      <c r="D490" s="173" t="s">
        <v>145</v>
      </c>
      <c r="E490" s="174" t="s">
        <v>603</v>
      </c>
      <c r="F490" s="175" t="s">
        <v>604</v>
      </c>
      <c r="G490" s="176" t="s">
        <v>281</v>
      </c>
      <c r="H490" s="177">
        <v>661.20000000000005</v>
      </c>
      <c r="I490" s="178"/>
      <c r="J490" s="179">
        <f>ROUND(I490*H490,2)</f>
        <v>0</v>
      </c>
      <c r="K490" s="180"/>
      <c r="L490" s="39"/>
      <c r="M490" s="181" t="s">
        <v>1</v>
      </c>
      <c r="N490" s="182" t="s">
        <v>43</v>
      </c>
      <c r="O490" s="77"/>
      <c r="P490" s="183">
        <f>O490*H490</f>
        <v>0</v>
      </c>
      <c r="Q490" s="183">
        <v>0</v>
      </c>
      <c r="R490" s="183">
        <f>Q490*H490</f>
        <v>0</v>
      </c>
      <c r="S490" s="183">
        <v>0</v>
      </c>
      <c r="T490" s="184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85" t="s">
        <v>149</v>
      </c>
      <c r="AT490" s="185" t="s">
        <v>145</v>
      </c>
      <c r="AU490" s="185" t="s">
        <v>88</v>
      </c>
      <c r="AY490" s="19" t="s">
        <v>143</v>
      </c>
      <c r="BE490" s="186">
        <f>IF(N490="základní",J490,0)</f>
        <v>0</v>
      </c>
      <c r="BF490" s="186">
        <f>IF(N490="snížená",J490,0)</f>
        <v>0</v>
      </c>
      <c r="BG490" s="186">
        <f>IF(N490="zákl. přenesená",J490,0)</f>
        <v>0</v>
      </c>
      <c r="BH490" s="186">
        <f>IF(N490="sníž. přenesená",J490,0)</f>
        <v>0</v>
      </c>
      <c r="BI490" s="186">
        <f>IF(N490="nulová",J490,0)</f>
        <v>0</v>
      </c>
      <c r="BJ490" s="19" t="s">
        <v>86</v>
      </c>
      <c r="BK490" s="186">
        <f>ROUND(I490*H490,2)</f>
        <v>0</v>
      </c>
      <c r="BL490" s="19" t="s">
        <v>149</v>
      </c>
      <c r="BM490" s="185" t="s">
        <v>605</v>
      </c>
    </row>
    <row r="491" s="14" customFormat="1">
      <c r="A491" s="14"/>
      <c r="B491" s="195"/>
      <c r="C491" s="14"/>
      <c r="D491" s="188" t="s">
        <v>155</v>
      </c>
      <c r="E491" s="196" t="s">
        <v>1</v>
      </c>
      <c r="F491" s="197" t="s">
        <v>606</v>
      </c>
      <c r="G491" s="14"/>
      <c r="H491" s="198">
        <v>661.20000000000005</v>
      </c>
      <c r="I491" s="199"/>
      <c r="J491" s="14"/>
      <c r="K491" s="14"/>
      <c r="L491" s="195"/>
      <c r="M491" s="200"/>
      <c r="N491" s="201"/>
      <c r="O491" s="201"/>
      <c r="P491" s="201"/>
      <c r="Q491" s="201"/>
      <c r="R491" s="201"/>
      <c r="S491" s="201"/>
      <c r="T491" s="20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196" t="s">
        <v>155</v>
      </c>
      <c r="AU491" s="196" t="s">
        <v>88</v>
      </c>
      <c r="AV491" s="14" t="s">
        <v>88</v>
      </c>
      <c r="AW491" s="14" t="s">
        <v>34</v>
      </c>
      <c r="AX491" s="14" t="s">
        <v>86</v>
      </c>
      <c r="AY491" s="196" t="s">
        <v>143</v>
      </c>
    </row>
    <row r="492" s="12" customFormat="1" ht="22.8" customHeight="1">
      <c r="A492" s="12"/>
      <c r="B492" s="159"/>
      <c r="C492" s="12"/>
      <c r="D492" s="160" t="s">
        <v>77</v>
      </c>
      <c r="E492" s="170" t="s">
        <v>607</v>
      </c>
      <c r="F492" s="170" t="s">
        <v>608</v>
      </c>
      <c r="G492" s="12"/>
      <c r="H492" s="12"/>
      <c r="I492" s="162"/>
      <c r="J492" s="171">
        <f>BK492</f>
        <v>0</v>
      </c>
      <c r="K492" s="12"/>
      <c r="L492" s="159"/>
      <c r="M492" s="164"/>
      <c r="N492" s="165"/>
      <c r="O492" s="165"/>
      <c r="P492" s="166">
        <f>P493</f>
        <v>0</v>
      </c>
      <c r="Q492" s="165"/>
      <c r="R492" s="166">
        <f>R493</f>
        <v>0</v>
      </c>
      <c r="S492" s="165"/>
      <c r="T492" s="167">
        <f>T493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160" t="s">
        <v>86</v>
      </c>
      <c r="AT492" s="168" t="s">
        <v>77</v>
      </c>
      <c r="AU492" s="168" t="s">
        <v>86</v>
      </c>
      <c r="AY492" s="160" t="s">
        <v>143</v>
      </c>
      <c r="BK492" s="169">
        <f>BK493</f>
        <v>0</v>
      </c>
    </row>
    <row r="493" s="2" customFormat="1" ht="16.5" customHeight="1">
      <c r="A493" s="38"/>
      <c r="B493" s="172"/>
      <c r="C493" s="173" t="s">
        <v>609</v>
      </c>
      <c r="D493" s="173" t="s">
        <v>145</v>
      </c>
      <c r="E493" s="174" t="s">
        <v>610</v>
      </c>
      <c r="F493" s="175" t="s">
        <v>611</v>
      </c>
      <c r="G493" s="176" t="s">
        <v>281</v>
      </c>
      <c r="H493" s="177">
        <v>218.03999999999999</v>
      </c>
      <c r="I493" s="178"/>
      <c r="J493" s="179">
        <f>ROUND(I493*H493,2)</f>
        <v>0</v>
      </c>
      <c r="K493" s="180"/>
      <c r="L493" s="39"/>
      <c r="M493" s="181" t="s">
        <v>1</v>
      </c>
      <c r="N493" s="182" t="s">
        <v>43</v>
      </c>
      <c r="O493" s="77"/>
      <c r="P493" s="183">
        <f>O493*H493</f>
        <v>0</v>
      </c>
      <c r="Q493" s="183">
        <v>0</v>
      </c>
      <c r="R493" s="183">
        <f>Q493*H493</f>
        <v>0</v>
      </c>
      <c r="S493" s="183">
        <v>0</v>
      </c>
      <c r="T493" s="18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85" t="s">
        <v>149</v>
      </c>
      <c r="AT493" s="185" t="s">
        <v>145</v>
      </c>
      <c r="AU493" s="185" t="s">
        <v>88</v>
      </c>
      <c r="AY493" s="19" t="s">
        <v>143</v>
      </c>
      <c r="BE493" s="186">
        <f>IF(N493="základní",J493,0)</f>
        <v>0</v>
      </c>
      <c r="BF493" s="186">
        <f>IF(N493="snížená",J493,0)</f>
        <v>0</v>
      </c>
      <c r="BG493" s="186">
        <f>IF(N493="zákl. přenesená",J493,0)</f>
        <v>0</v>
      </c>
      <c r="BH493" s="186">
        <f>IF(N493="sníž. přenesená",J493,0)</f>
        <v>0</v>
      </c>
      <c r="BI493" s="186">
        <f>IF(N493="nulová",J493,0)</f>
        <v>0</v>
      </c>
      <c r="BJ493" s="19" t="s">
        <v>86</v>
      </c>
      <c r="BK493" s="186">
        <f>ROUND(I493*H493,2)</f>
        <v>0</v>
      </c>
      <c r="BL493" s="19" t="s">
        <v>149</v>
      </c>
      <c r="BM493" s="185" t="s">
        <v>612</v>
      </c>
    </row>
    <row r="494" s="12" customFormat="1" ht="25.92" customHeight="1">
      <c r="A494" s="12"/>
      <c r="B494" s="159"/>
      <c r="C494" s="12"/>
      <c r="D494" s="160" t="s">
        <v>77</v>
      </c>
      <c r="E494" s="161" t="s">
        <v>613</v>
      </c>
      <c r="F494" s="161" t="s">
        <v>614</v>
      </c>
      <c r="G494" s="12"/>
      <c r="H494" s="12"/>
      <c r="I494" s="162"/>
      <c r="J494" s="163">
        <f>BK494</f>
        <v>0</v>
      </c>
      <c r="K494" s="12"/>
      <c r="L494" s="159"/>
      <c r="M494" s="164"/>
      <c r="N494" s="165"/>
      <c r="O494" s="165"/>
      <c r="P494" s="166">
        <f>P495+P500+P502</f>
        <v>0</v>
      </c>
      <c r="Q494" s="165"/>
      <c r="R494" s="166">
        <f>R495+R500+R502</f>
        <v>0.216608</v>
      </c>
      <c r="S494" s="165"/>
      <c r="T494" s="167">
        <f>T495+T500+T502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60" t="s">
        <v>88</v>
      </c>
      <c r="AT494" s="168" t="s">
        <v>77</v>
      </c>
      <c r="AU494" s="168" t="s">
        <v>78</v>
      </c>
      <c r="AY494" s="160" t="s">
        <v>143</v>
      </c>
      <c r="BK494" s="169">
        <f>BK495+BK500+BK502</f>
        <v>0</v>
      </c>
    </row>
    <row r="495" s="12" customFormat="1" ht="22.8" customHeight="1">
      <c r="A495" s="12"/>
      <c r="B495" s="159"/>
      <c r="C495" s="12"/>
      <c r="D495" s="160" t="s">
        <v>77</v>
      </c>
      <c r="E495" s="170" t="s">
        <v>615</v>
      </c>
      <c r="F495" s="170" t="s">
        <v>616</v>
      </c>
      <c r="G495" s="12"/>
      <c r="H495" s="12"/>
      <c r="I495" s="162"/>
      <c r="J495" s="171">
        <f>BK495</f>
        <v>0</v>
      </c>
      <c r="K495" s="12"/>
      <c r="L495" s="159"/>
      <c r="M495" s="164"/>
      <c r="N495" s="165"/>
      <c r="O495" s="165"/>
      <c r="P495" s="166">
        <f>SUM(P496:P499)</f>
        <v>0</v>
      </c>
      <c r="Q495" s="165"/>
      <c r="R495" s="166">
        <f>SUM(R496:R499)</f>
        <v>0.20635999999999999</v>
      </c>
      <c r="S495" s="165"/>
      <c r="T495" s="167">
        <f>SUM(T496:T499)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160" t="s">
        <v>88</v>
      </c>
      <c r="AT495" s="168" t="s">
        <v>77</v>
      </c>
      <c r="AU495" s="168" t="s">
        <v>86</v>
      </c>
      <c r="AY495" s="160" t="s">
        <v>143</v>
      </c>
      <c r="BK495" s="169">
        <f>SUM(BK496:BK499)</f>
        <v>0</v>
      </c>
    </row>
    <row r="496" s="2" customFormat="1" ht="21.75" customHeight="1">
      <c r="A496" s="38"/>
      <c r="B496" s="172"/>
      <c r="C496" s="173" t="s">
        <v>617</v>
      </c>
      <c r="D496" s="173" t="s">
        <v>145</v>
      </c>
      <c r="E496" s="174" t="s">
        <v>618</v>
      </c>
      <c r="F496" s="175" t="s">
        <v>619</v>
      </c>
      <c r="G496" s="176" t="s">
        <v>298</v>
      </c>
      <c r="H496" s="177">
        <v>67</v>
      </c>
      <c r="I496" s="178"/>
      <c r="J496" s="179">
        <f>ROUND(I496*H496,2)</f>
        <v>0</v>
      </c>
      <c r="K496" s="180"/>
      <c r="L496" s="39"/>
      <c r="M496" s="181" t="s">
        <v>1</v>
      </c>
      <c r="N496" s="182" t="s">
        <v>43</v>
      </c>
      <c r="O496" s="77"/>
      <c r="P496" s="183">
        <f>O496*H496</f>
        <v>0</v>
      </c>
      <c r="Q496" s="183">
        <v>0.0030799999999999998</v>
      </c>
      <c r="R496" s="183">
        <f>Q496*H496</f>
        <v>0.20635999999999999</v>
      </c>
      <c r="S496" s="183">
        <v>0</v>
      </c>
      <c r="T496" s="184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85" t="s">
        <v>284</v>
      </c>
      <c r="AT496" s="185" t="s">
        <v>145</v>
      </c>
      <c r="AU496" s="185" t="s">
        <v>88</v>
      </c>
      <c r="AY496" s="19" t="s">
        <v>143</v>
      </c>
      <c r="BE496" s="186">
        <f>IF(N496="základní",J496,0)</f>
        <v>0</v>
      </c>
      <c r="BF496" s="186">
        <f>IF(N496="snížená",J496,0)</f>
        <v>0</v>
      </c>
      <c r="BG496" s="186">
        <f>IF(N496="zákl. přenesená",J496,0)</f>
        <v>0</v>
      </c>
      <c r="BH496" s="186">
        <f>IF(N496="sníž. přenesená",J496,0)</f>
        <v>0</v>
      </c>
      <c r="BI496" s="186">
        <f>IF(N496="nulová",J496,0)</f>
        <v>0</v>
      </c>
      <c r="BJ496" s="19" t="s">
        <v>86</v>
      </c>
      <c r="BK496" s="186">
        <f>ROUND(I496*H496,2)</f>
        <v>0</v>
      </c>
      <c r="BL496" s="19" t="s">
        <v>284</v>
      </c>
      <c r="BM496" s="185" t="s">
        <v>620</v>
      </c>
    </row>
    <row r="497" s="13" customFormat="1">
      <c r="A497" s="13"/>
      <c r="B497" s="187"/>
      <c r="C497" s="13"/>
      <c r="D497" s="188" t="s">
        <v>155</v>
      </c>
      <c r="E497" s="189" t="s">
        <v>1</v>
      </c>
      <c r="F497" s="190" t="s">
        <v>621</v>
      </c>
      <c r="G497" s="13"/>
      <c r="H497" s="189" t="s">
        <v>1</v>
      </c>
      <c r="I497" s="191"/>
      <c r="J497" s="13"/>
      <c r="K497" s="13"/>
      <c r="L497" s="187"/>
      <c r="M497" s="192"/>
      <c r="N497" s="193"/>
      <c r="O497" s="193"/>
      <c r="P497" s="193"/>
      <c r="Q497" s="193"/>
      <c r="R497" s="193"/>
      <c r="S497" s="193"/>
      <c r="T497" s="19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9" t="s">
        <v>155</v>
      </c>
      <c r="AU497" s="189" t="s">
        <v>88</v>
      </c>
      <c r="AV497" s="13" t="s">
        <v>86</v>
      </c>
      <c r="AW497" s="13" t="s">
        <v>34</v>
      </c>
      <c r="AX497" s="13" t="s">
        <v>78</v>
      </c>
      <c r="AY497" s="189" t="s">
        <v>143</v>
      </c>
    </row>
    <row r="498" s="14" customFormat="1">
      <c r="A498" s="14"/>
      <c r="B498" s="195"/>
      <c r="C498" s="14"/>
      <c r="D498" s="188" t="s">
        <v>155</v>
      </c>
      <c r="E498" s="196" t="s">
        <v>1</v>
      </c>
      <c r="F498" s="197" t="s">
        <v>622</v>
      </c>
      <c r="G498" s="14"/>
      <c r="H498" s="198">
        <v>67</v>
      </c>
      <c r="I498" s="199"/>
      <c r="J498" s="14"/>
      <c r="K498" s="14"/>
      <c r="L498" s="195"/>
      <c r="M498" s="200"/>
      <c r="N498" s="201"/>
      <c r="O498" s="201"/>
      <c r="P498" s="201"/>
      <c r="Q498" s="201"/>
      <c r="R498" s="201"/>
      <c r="S498" s="201"/>
      <c r="T498" s="20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196" t="s">
        <v>155</v>
      </c>
      <c r="AU498" s="196" t="s">
        <v>88</v>
      </c>
      <c r="AV498" s="14" t="s">
        <v>88</v>
      </c>
      <c r="AW498" s="14" t="s">
        <v>34</v>
      </c>
      <c r="AX498" s="14" t="s">
        <v>86</v>
      </c>
      <c r="AY498" s="196" t="s">
        <v>143</v>
      </c>
    </row>
    <row r="499" s="2" customFormat="1" ht="24.15" customHeight="1">
      <c r="A499" s="38"/>
      <c r="B499" s="172"/>
      <c r="C499" s="173" t="s">
        <v>623</v>
      </c>
      <c r="D499" s="173" t="s">
        <v>145</v>
      </c>
      <c r="E499" s="174" t="s">
        <v>624</v>
      </c>
      <c r="F499" s="175" t="s">
        <v>625</v>
      </c>
      <c r="G499" s="176" t="s">
        <v>626</v>
      </c>
      <c r="H499" s="230"/>
      <c r="I499" s="178"/>
      <c r="J499" s="179">
        <f>ROUND(I499*H499,2)</f>
        <v>0</v>
      </c>
      <c r="K499" s="180"/>
      <c r="L499" s="39"/>
      <c r="M499" s="181" t="s">
        <v>1</v>
      </c>
      <c r="N499" s="182" t="s">
        <v>43</v>
      </c>
      <c r="O499" s="77"/>
      <c r="P499" s="183">
        <f>O499*H499</f>
        <v>0</v>
      </c>
      <c r="Q499" s="183">
        <v>0</v>
      </c>
      <c r="R499" s="183">
        <f>Q499*H499</f>
        <v>0</v>
      </c>
      <c r="S499" s="183">
        <v>0</v>
      </c>
      <c r="T499" s="18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185" t="s">
        <v>284</v>
      </c>
      <c r="AT499" s="185" t="s">
        <v>145</v>
      </c>
      <c r="AU499" s="185" t="s">
        <v>88</v>
      </c>
      <c r="AY499" s="19" t="s">
        <v>143</v>
      </c>
      <c r="BE499" s="186">
        <f>IF(N499="základní",J499,0)</f>
        <v>0</v>
      </c>
      <c r="BF499" s="186">
        <f>IF(N499="snížená",J499,0)</f>
        <v>0</v>
      </c>
      <c r="BG499" s="186">
        <f>IF(N499="zákl. přenesená",J499,0)</f>
        <v>0</v>
      </c>
      <c r="BH499" s="186">
        <f>IF(N499="sníž. přenesená",J499,0)</f>
        <v>0</v>
      </c>
      <c r="BI499" s="186">
        <f>IF(N499="nulová",J499,0)</f>
        <v>0</v>
      </c>
      <c r="BJ499" s="19" t="s">
        <v>86</v>
      </c>
      <c r="BK499" s="186">
        <f>ROUND(I499*H499,2)</f>
        <v>0</v>
      </c>
      <c r="BL499" s="19" t="s">
        <v>284</v>
      </c>
      <c r="BM499" s="185" t="s">
        <v>627</v>
      </c>
    </row>
    <row r="500" s="12" customFormat="1" ht="22.8" customHeight="1">
      <c r="A500" s="12"/>
      <c r="B500" s="159"/>
      <c r="C500" s="12"/>
      <c r="D500" s="160" t="s">
        <v>77</v>
      </c>
      <c r="E500" s="170" t="s">
        <v>628</v>
      </c>
      <c r="F500" s="170" t="s">
        <v>629</v>
      </c>
      <c r="G500" s="12"/>
      <c r="H500" s="12"/>
      <c r="I500" s="162"/>
      <c r="J500" s="171">
        <f>BK500</f>
        <v>0</v>
      </c>
      <c r="K500" s="12"/>
      <c r="L500" s="159"/>
      <c r="M500" s="164"/>
      <c r="N500" s="165"/>
      <c r="O500" s="165"/>
      <c r="P500" s="166">
        <f>P501</f>
        <v>0</v>
      </c>
      <c r="Q500" s="165"/>
      <c r="R500" s="166">
        <f>R501</f>
        <v>0</v>
      </c>
      <c r="S500" s="165"/>
      <c r="T500" s="167">
        <f>T501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160" t="s">
        <v>88</v>
      </c>
      <c r="AT500" s="168" t="s">
        <v>77</v>
      </c>
      <c r="AU500" s="168" t="s">
        <v>86</v>
      </c>
      <c r="AY500" s="160" t="s">
        <v>143</v>
      </c>
      <c r="BK500" s="169">
        <f>BK501</f>
        <v>0</v>
      </c>
    </row>
    <row r="501" s="2" customFormat="1" ht="37.8" customHeight="1">
      <c r="A501" s="38"/>
      <c r="B501" s="172"/>
      <c r="C501" s="173" t="s">
        <v>630</v>
      </c>
      <c r="D501" s="173" t="s">
        <v>145</v>
      </c>
      <c r="E501" s="174" t="s">
        <v>631</v>
      </c>
      <c r="F501" s="175" t="s">
        <v>632</v>
      </c>
      <c r="G501" s="176" t="s">
        <v>148</v>
      </c>
      <c r="H501" s="177">
        <v>1</v>
      </c>
      <c r="I501" s="178"/>
      <c r="J501" s="179">
        <f>ROUND(I501*H501,2)</f>
        <v>0</v>
      </c>
      <c r="K501" s="180"/>
      <c r="L501" s="39"/>
      <c r="M501" s="181" t="s">
        <v>1</v>
      </c>
      <c r="N501" s="182" t="s">
        <v>43</v>
      </c>
      <c r="O501" s="77"/>
      <c r="P501" s="183">
        <f>O501*H501</f>
        <v>0</v>
      </c>
      <c r="Q501" s="183">
        <v>0</v>
      </c>
      <c r="R501" s="183">
        <f>Q501*H501</f>
        <v>0</v>
      </c>
      <c r="S501" s="183">
        <v>0</v>
      </c>
      <c r="T501" s="184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85" t="s">
        <v>284</v>
      </c>
      <c r="AT501" s="185" t="s">
        <v>145</v>
      </c>
      <c r="AU501" s="185" t="s">
        <v>88</v>
      </c>
      <c r="AY501" s="19" t="s">
        <v>143</v>
      </c>
      <c r="BE501" s="186">
        <f>IF(N501="základní",J501,0)</f>
        <v>0</v>
      </c>
      <c r="BF501" s="186">
        <f>IF(N501="snížená",J501,0)</f>
        <v>0</v>
      </c>
      <c r="BG501" s="186">
        <f>IF(N501="zákl. přenesená",J501,0)</f>
        <v>0</v>
      </c>
      <c r="BH501" s="186">
        <f>IF(N501="sníž. přenesená",J501,0)</f>
        <v>0</v>
      </c>
      <c r="BI501" s="186">
        <f>IF(N501="nulová",J501,0)</f>
        <v>0</v>
      </c>
      <c r="BJ501" s="19" t="s">
        <v>86</v>
      </c>
      <c r="BK501" s="186">
        <f>ROUND(I501*H501,2)</f>
        <v>0</v>
      </c>
      <c r="BL501" s="19" t="s">
        <v>284</v>
      </c>
      <c r="BM501" s="185" t="s">
        <v>633</v>
      </c>
    </row>
    <row r="502" s="12" customFormat="1" ht="22.8" customHeight="1">
      <c r="A502" s="12"/>
      <c r="B502" s="159"/>
      <c r="C502" s="12"/>
      <c r="D502" s="160" t="s">
        <v>77</v>
      </c>
      <c r="E502" s="170" t="s">
        <v>634</v>
      </c>
      <c r="F502" s="170" t="s">
        <v>635</v>
      </c>
      <c r="G502" s="12"/>
      <c r="H502" s="12"/>
      <c r="I502" s="162"/>
      <c r="J502" s="171">
        <f>BK502</f>
        <v>0</v>
      </c>
      <c r="K502" s="12"/>
      <c r="L502" s="159"/>
      <c r="M502" s="164"/>
      <c r="N502" s="165"/>
      <c r="O502" s="165"/>
      <c r="P502" s="166">
        <f>SUM(P503:P519)</f>
        <v>0</v>
      </c>
      <c r="Q502" s="165"/>
      <c r="R502" s="166">
        <f>SUM(R503:R519)</f>
        <v>0.010248</v>
      </c>
      <c r="S502" s="165"/>
      <c r="T502" s="167">
        <f>SUM(T503:T519)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160" t="s">
        <v>88</v>
      </c>
      <c r="AT502" s="168" t="s">
        <v>77</v>
      </c>
      <c r="AU502" s="168" t="s">
        <v>86</v>
      </c>
      <c r="AY502" s="160" t="s">
        <v>143</v>
      </c>
      <c r="BK502" s="169">
        <f>SUM(BK503:BK519)</f>
        <v>0</v>
      </c>
    </row>
    <row r="503" s="2" customFormat="1" ht="24.15" customHeight="1">
      <c r="A503" s="38"/>
      <c r="B503" s="172"/>
      <c r="C503" s="173" t="s">
        <v>636</v>
      </c>
      <c r="D503" s="173" t="s">
        <v>145</v>
      </c>
      <c r="E503" s="174" t="s">
        <v>637</v>
      </c>
      <c r="F503" s="175" t="s">
        <v>638</v>
      </c>
      <c r="G503" s="176" t="s">
        <v>298</v>
      </c>
      <c r="H503" s="177">
        <v>30</v>
      </c>
      <c r="I503" s="178"/>
      <c r="J503" s="179">
        <f>ROUND(I503*H503,2)</f>
        <v>0</v>
      </c>
      <c r="K503" s="180"/>
      <c r="L503" s="39"/>
      <c r="M503" s="181" t="s">
        <v>1</v>
      </c>
      <c r="N503" s="182" t="s">
        <v>43</v>
      </c>
      <c r="O503" s="77"/>
      <c r="P503" s="183">
        <f>O503*H503</f>
        <v>0</v>
      </c>
      <c r="Q503" s="183">
        <v>0</v>
      </c>
      <c r="R503" s="183">
        <f>Q503*H503</f>
        <v>0</v>
      </c>
      <c r="S503" s="183">
        <v>0</v>
      </c>
      <c r="T503" s="184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185" t="s">
        <v>284</v>
      </c>
      <c r="AT503" s="185" t="s">
        <v>145</v>
      </c>
      <c r="AU503" s="185" t="s">
        <v>88</v>
      </c>
      <c r="AY503" s="19" t="s">
        <v>143</v>
      </c>
      <c r="BE503" s="186">
        <f>IF(N503="základní",J503,0)</f>
        <v>0</v>
      </c>
      <c r="BF503" s="186">
        <f>IF(N503="snížená",J503,0)</f>
        <v>0</v>
      </c>
      <c r="BG503" s="186">
        <f>IF(N503="zákl. přenesená",J503,0)</f>
        <v>0</v>
      </c>
      <c r="BH503" s="186">
        <f>IF(N503="sníž. přenesená",J503,0)</f>
        <v>0</v>
      </c>
      <c r="BI503" s="186">
        <f>IF(N503="nulová",J503,0)</f>
        <v>0</v>
      </c>
      <c r="BJ503" s="19" t="s">
        <v>86</v>
      </c>
      <c r="BK503" s="186">
        <f>ROUND(I503*H503,2)</f>
        <v>0</v>
      </c>
      <c r="BL503" s="19" t="s">
        <v>284</v>
      </c>
      <c r="BM503" s="185" t="s">
        <v>639</v>
      </c>
    </row>
    <row r="504" s="13" customFormat="1">
      <c r="A504" s="13"/>
      <c r="B504" s="187"/>
      <c r="C504" s="13"/>
      <c r="D504" s="188" t="s">
        <v>155</v>
      </c>
      <c r="E504" s="189" t="s">
        <v>1</v>
      </c>
      <c r="F504" s="190" t="s">
        <v>640</v>
      </c>
      <c r="G504" s="13"/>
      <c r="H504" s="189" t="s">
        <v>1</v>
      </c>
      <c r="I504" s="191"/>
      <c r="J504" s="13"/>
      <c r="K504" s="13"/>
      <c r="L504" s="187"/>
      <c r="M504" s="192"/>
      <c r="N504" s="193"/>
      <c r="O504" s="193"/>
      <c r="P504" s="193"/>
      <c r="Q504" s="193"/>
      <c r="R504" s="193"/>
      <c r="S504" s="193"/>
      <c r="T504" s="19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9" t="s">
        <v>155</v>
      </c>
      <c r="AU504" s="189" t="s">
        <v>88</v>
      </c>
      <c r="AV504" s="13" t="s">
        <v>86</v>
      </c>
      <c r="AW504" s="13" t="s">
        <v>34</v>
      </c>
      <c r="AX504" s="13" t="s">
        <v>78</v>
      </c>
      <c r="AY504" s="189" t="s">
        <v>143</v>
      </c>
    </row>
    <row r="505" s="14" customFormat="1">
      <c r="A505" s="14"/>
      <c r="B505" s="195"/>
      <c r="C505" s="14"/>
      <c r="D505" s="188" t="s">
        <v>155</v>
      </c>
      <c r="E505" s="196" t="s">
        <v>1</v>
      </c>
      <c r="F505" s="197" t="s">
        <v>641</v>
      </c>
      <c r="G505" s="14"/>
      <c r="H505" s="198">
        <v>30</v>
      </c>
      <c r="I505" s="199"/>
      <c r="J505" s="14"/>
      <c r="K505" s="14"/>
      <c r="L505" s="195"/>
      <c r="M505" s="200"/>
      <c r="N505" s="201"/>
      <c r="O505" s="201"/>
      <c r="P505" s="201"/>
      <c r="Q505" s="201"/>
      <c r="R505" s="201"/>
      <c r="S505" s="201"/>
      <c r="T505" s="20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196" t="s">
        <v>155</v>
      </c>
      <c r="AU505" s="196" t="s">
        <v>88</v>
      </c>
      <c r="AV505" s="14" t="s">
        <v>88</v>
      </c>
      <c r="AW505" s="14" t="s">
        <v>34</v>
      </c>
      <c r="AX505" s="14" t="s">
        <v>78</v>
      </c>
      <c r="AY505" s="196" t="s">
        <v>143</v>
      </c>
    </row>
    <row r="506" s="15" customFormat="1">
      <c r="A506" s="15"/>
      <c r="B506" s="203"/>
      <c r="C506" s="15"/>
      <c r="D506" s="188" t="s">
        <v>155</v>
      </c>
      <c r="E506" s="204" t="s">
        <v>1</v>
      </c>
      <c r="F506" s="205" t="s">
        <v>163</v>
      </c>
      <c r="G506" s="15"/>
      <c r="H506" s="206">
        <v>30</v>
      </c>
      <c r="I506" s="207"/>
      <c r="J506" s="15"/>
      <c r="K506" s="15"/>
      <c r="L506" s="203"/>
      <c r="M506" s="208"/>
      <c r="N506" s="209"/>
      <c r="O506" s="209"/>
      <c r="P506" s="209"/>
      <c r="Q506" s="209"/>
      <c r="R506" s="209"/>
      <c r="S506" s="209"/>
      <c r="T506" s="210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04" t="s">
        <v>155</v>
      </c>
      <c r="AU506" s="204" t="s">
        <v>88</v>
      </c>
      <c r="AV506" s="15" t="s">
        <v>149</v>
      </c>
      <c r="AW506" s="15" t="s">
        <v>34</v>
      </c>
      <c r="AX506" s="15" t="s">
        <v>86</v>
      </c>
      <c r="AY506" s="204" t="s">
        <v>143</v>
      </c>
    </row>
    <row r="507" s="2" customFormat="1" ht="16.5" customHeight="1">
      <c r="A507" s="38"/>
      <c r="B507" s="172"/>
      <c r="C507" s="219" t="s">
        <v>642</v>
      </c>
      <c r="D507" s="219" t="s">
        <v>367</v>
      </c>
      <c r="E507" s="220" t="s">
        <v>643</v>
      </c>
      <c r="F507" s="221" t="s">
        <v>644</v>
      </c>
      <c r="G507" s="222" t="s">
        <v>298</v>
      </c>
      <c r="H507" s="223">
        <v>31.5</v>
      </c>
      <c r="I507" s="224"/>
      <c r="J507" s="225">
        <f>ROUND(I507*H507,2)</f>
        <v>0</v>
      </c>
      <c r="K507" s="226"/>
      <c r="L507" s="227"/>
      <c r="M507" s="228" t="s">
        <v>1</v>
      </c>
      <c r="N507" s="229" t="s">
        <v>43</v>
      </c>
      <c r="O507" s="77"/>
      <c r="P507" s="183">
        <f>O507*H507</f>
        <v>0</v>
      </c>
      <c r="Q507" s="183">
        <v>0</v>
      </c>
      <c r="R507" s="183">
        <f>Q507*H507</f>
        <v>0</v>
      </c>
      <c r="S507" s="183">
        <v>0</v>
      </c>
      <c r="T507" s="184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185" t="s">
        <v>382</v>
      </c>
      <c r="AT507" s="185" t="s">
        <v>367</v>
      </c>
      <c r="AU507" s="185" t="s">
        <v>88</v>
      </c>
      <c r="AY507" s="19" t="s">
        <v>143</v>
      </c>
      <c r="BE507" s="186">
        <f>IF(N507="základní",J507,0)</f>
        <v>0</v>
      </c>
      <c r="BF507" s="186">
        <f>IF(N507="snížená",J507,0)</f>
        <v>0</v>
      </c>
      <c r="BG507" s="186">
        <f>IF(N507="zákl. přenesená",J507,0)</f>
        <v>0</v>
      </c>
      <c r="BH507" s="186">
        <f>IF(N507="sníž. přenesená",J507,0)</f>
        <v>0</v>
      </c>
      <c r="BI507" s="186">
        <f>IF(N507="nulová",J507,0)</f>
        <v>0</v>
      </c>
      <c r="BJ507" s="19" t="s">
        <v>86</v>
      </c>
      <c r="BK507" s="186">
        <f>ROUND(I507*H507,2)</f>
        <v>0</v>
      </c>
      <c r="BL507" s="19" t="s">
        <v>284</v>
      </c>
      <c r="BM507" s="185" t="s">
        <v>645</v>
      </c>
    </row>
    <row r="508" s="14" customFormat="1">
      <c r="A508" s="14"/>
      <c r="B508" s="195"/>
      <c r="C508" s="14"/>
      <c r="D508" s="188" t="s">
        <v>155</v>
      </c>
      <c r="E508" s="196" t="s">
        <v>1</v>
      </c>
      <c r="F508" s="197" t="s">
        <v>646</v>
      </c>
      <c r="G508" s="14"/>
      <c r="H508" s="198">
        <v>31.5</v>
      </c>
      <c r="I508" s="199"/>
      <c r="J508" s="14"/>
      <c r="K508" s="14"/>
      <c r="L508" s="195"/>
      <c r="M508" s="200"/>
      <c r="N508" s="201"/>
      <c r="O508" s="201"/>
      <c r="P508" s="201"/>
      <c r="Q508" s="201"/>
      <c r="R508" s="201"/>
      <c r="S508" s="201"/>
      <c r="T508" s="20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196" t="s">
        <v>155</v>
      </c>
      <c r="AU508" s="196" t="s">
        <v>88</v>
      </c>
      <c r="AV508" s="14" t="s">
        <v>88</v>
      </c>
      <c r="AW508" s="14" t="s">
        <v>34</v>
      </c>
      <c r="AX508" s="14" t="s">
        <v>86</v>
      </c>
      <c r="AY508" s="196" t="s">
        <v>143</v>
      </c>
    </row>
    <row r="509" s="2" customFormat="1" ht="24.15" customHeight="1">
      <c r="A509" s="38"/>
      <c r="B509" s="172"/>
      <c r="C509" s="173" t="s">
        <v>647</v>
      </c>
      <c r="D509" s="173" t="s">
        <v>145</v>
      </c>
      <c r="E509" s="174" t="s">
        <v>648</v>
      </c>
      <c r="F509" s="175" t="s">
        <v>649</v>
      </c>
      <c r="G509" s="176" t="s">
        <v>650</v>
      </c>
      <c r="H509" s="177">
        <v>146.40000000000001</v>
      </c>
      <c r="I509" s="178"/>
      <c r="J509" s="179">
        <f>ROUND(I509*H509,2)</f>
        <v>0</v>
      </c>
      <c r="K509" s="180"/>
      <c r="L509" s="39"/>
      <c r="M509" s="181" t="s">
        <v>1</v>
      </c>
      <c r="N509" s="182" t="s">
        <v>43</v>
      </c>
      <c r="O509" s="77"/>
      <c r="P509" s="183">
        <f>O509*H509</f>
        <v>0</v>
      </c>
      <c r="Q509" s="183">
        <v>6.9999999999999994E-05</v>
      </c>
      <c r="R509" s="183">
        <f>Q509*H509</f>
        <v>0.010248</v>
      </c>
      <c r="S509" s="183">
        <v>0</v>
      </c>
      <c r="T509" s="184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185" t="s">
        <v>284</v>
      </c>
      <c r="AT509" s="185" t="s">
        <v>145</v>
      </c>
      <c r="AU509" s="185" t="s">
        <v>88</v>
      </c>
      <c r="AY509" s="19" t="s">
        <v>143</v>
      </c>
      <c r="BE509" s="186">
        <f>IF(N509="základní",J509,0)</f>
        <v>0</v>
      </c>
      <c r="BF509" s="186">
        <f>IF(N509="snížená",J509,0)</f>
        <v>0</v>
      </c>
      <c r="BG509" s="186">
        <f>IF(N509="zákl. přenesená",J509,0)</f>
        <v>0</v>
      </c>
      <c r="BH509" s="186">
        <f>IF(N509="sníž. přenesená",J509,0)</f>
        <v>0</v>
      </c>
      <c r="BI509" s="186">
        <f>IF(N509="nulová",J509,0)</f>
        <v>0</v>
      </c>
      <c r="BJ509" s="19" t="s">
        <v>86</v>
      </c>
      <c r="BK509" s="186">
        <f>ROUND(I509*H509,2)</f>
        <v>0</v>
      </c>
      <c r="BL509" s="19" t="s">
        <v>284</v>
      </c>
      <c r="BM509" s="185" t="s">
        <v>651</v>
      </c>
    </row>
    <row r="510" s="13" customFormat="1">
      <c r="A510" s="13"/>
      <c r="B510" s="187"/>
      <c r="C510" s="13"/>
      <c r="D510" s="188" t="s">
        <v>155</v>
      </c>
      <c r="E510" s="189" t="s">
        <v>1</v>
      </c>
      <c r="F510" s="190" t="s">
        <v>652</v>
      </c>
      <c r="G510" s="13"/>
      <c r="H510" s="189" t="s">
        <v>1</v>
      </c>
      <c r="I510" s="191"/>
      <c r="J510" s="13"/>
      <c r="K510" s="13"/>
      <c r="L510" s="187"/>
      <c r="M510" s="192"/>
      <c r="N510" s="193"/>
      <c r="O510" s="193"/>
      <c r="P510" s="193"/>
      <c r="Q510" s="193"/>
      <c r="R510" s="193"/>
      <c r="S510" s="193"/>
      <c r="T510" s="19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9" t="s">
        <v>155</v>
      </c>
      <c r="AU510" s="189" t="s">
        <v>88</v>
      </c>
      <c r="AV510" s="13" t="s">
        <v>86</v>
      </c>
      <c r="AW510" s="13" t="s">
        <v>34</v>
      </c>
      <c r="AX510" s="13" t="s">
        <v>78</v>
      </c>
      <c r="AY510" s="189" t="s">
        <v>143</v>
      </c>
    </row>
    <row r="511" s="14" customFormat="1">
      <c r="A511" s="14"/>
      <c r="B511" s="195"/>
      <c r="C511" s="14"/>
      <c r="D511" s="188" t="s">
        <v>155</v>
      </c>
      <c r="E511" s="196" t="s">
        <v>1</v>
      </c>
      <c r="F511" s="197" t="s">
        <v>653</v>
      </c>
      <c r="G511" s="14"/>
      <c r="H511" s="198">
        <v>116.40000000000001</v>
      </c>
      <c r="I511" s="199"/>
      <c r="J511" s="14"/>
      <c r="K511" s="14"/>
      <c r="L511" s="195"/>
      <c r="M511" s="200"/>
      <c r="N511" s="201"/>
      <c r="O511" s="201"/>
      <c r="P511" s="201"/>
      <c r="Q511" s="201"/>
      <c r="R511" s="201"/>
      <c r="S511" s="201"/>
      <c r="T511" s="20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196" t="s">
        <v>155</v>
      </c>
      <c r="AU511" s="196" t="s">
        <v>88</v>
      </c>
      <c r="AV511" s="14" t="s">
        <v>88</v>
      </c>
      <c r="AW511" s="14" t="s">
        <v>34</v>
      </c>
      <c r="AX511" s="14" t="s">
        <v>78</v>
      </c>
      <c r="AY511" s="196" t="s">
        <v>143</v>
      </c>
    </row>
    <row r="512" s="14" customFormat="1">
      <c r="A512" s="14"/>
      <c r="B512" s="195"/>
      <c r="C512" s="14"/>
      <c r="D512" s="188" t="s">
        <v>155</v>
      </c>
      <c r="E512" s="196" t="s">
        <v>1</v>
      </c>
      <c r="F512" s="197" t="s">
        <v>654</v>
      </c>
      <c r="G512" s="14"/>
      <c r="H512" s="198">
        <v>30</v>
      </c>
      <c r="I512" s="199"/>
      <c r="J512" s="14"/>
      <c r="K512" s="14"/>
      <c r="L512" s="195"/>
      <c r="M512" s="200"/>
      <c r="N512" s="201"/>
      <c r="O512" s="201"/>
      <c r="P512" s="201"/>
      <c r="Q512" s="201"/>
      <c r="R512" s="201"/>
      <c r="S512" s="201"/>
      <c r="T512" s="20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6" t="s">
        <v>155</v>
      </c>
      <c r="AU512" s="196" t="s">
        <v>88</v>
      </c>
      <c r="AV512" s="14" t="s">
        <v>88</v>
      </c>
      <c r="AW512" s="14" t="s">
        <v>34</v>
      </c>
      <c r="AX512" s="14" t="s">
        <v>78</v>
      </c>
      <c r="AY512" s="196" t="s">
        <v>143</v>
      </c>
    </row>
    <row r="513" s="15" customFormat="1">
      <c r="A513" s="15"/>
      <c r="B513" s="203"/>
      <c r="C513" s="15"/>
      <c r="D513" s="188" t="s">
        <v>155</v>
      </c>
      <c r="E513" s="204" t="s">
        <v>1</v>
      </c>
      <c r="F513" s="205" t="s">
        <v>163</v>
      </c>
      <c r="G513" s="15"/>
      <c r="H513" s="206">
        <v>146.40000000000001</v>
      </c>
      <c r="I513" s="207"/>
      <c r="J513" s="15"/>
      <c r="K513" s="15"/>
      <c r="L513" s="203"/>
      <c r="M513" s="208"/>
      <c r="N513" s="209"/>
      <c r="O513" s="209"/>
      <c r="P513" s="209"/>
      <c r="Q513" s="209"/>
      <c r="R513" s="209"/>
      <c r="S513" s="209"/>
      <c r="T513" s="21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04" t="s">
        <v>155</v>
      </c>
      <c r="AU513" s="204" t="s">
        <v>88</v>
      </c>
      <c r="AV513" s="15" t="s">
        <v>149</v>
      </c>
      <c r="AW513" s="15" t="s">
        <v>34</v>
      </c>
      <c r="AX513" s="15" t="s">
        <v>86</v>
      </c>
      <c r="AY513" s="204" t="s">
        <v>143</v>
      </c>
    </row>
    <row r="514" s="2" customFormat="1" ht="33" customHeight="1">
      <c r="A514" s="38"/>
      <c r="B514" s="172"/>
      <c r="C514" s="219" t="s">
        <v>655</v>
      </c>
      <c r="D514" s="219" t="s">
        <v>367</v>
      </c>
      <c r="E514" s="220" t="s">
        <v>656</v>
      </c>
      <c r="F514" s="221" t="s">
        <v>657</v>
      </c>
      <c r="G514" s="222" t="s">
        <v>650</v>
      </c>
      <c r="H514" s="223">
        <v>150.792</v>
      </c>
      <c r="I514" s="224"/>
      <c r="J514" s="225">
        <f>ROUND(I514*H514,2)</f>
        <v>0</v>
      </c>
      <c r="K514" s="226"/>
      <c r="L514" s="227"/>
      <c r="M514" s="228" t="s">
        <v>1</v>
      </c>
      <c r="N514" s="229" t="s">
        <v>43</v>
      </c>
      <c r="O514" s="77"/>
      <c r="P514" s="183">
        <f>O514*H514</f>
        <v>0</v>
      </c>
      <c r="Q514" s="183">
        <v>0</v>
      </c>
      <c r="R514" s="183">
        <f>Q514*H514</f>
        <v>0</v>
      </c>
      <c r="S514" s="183">
        <v>0</v>
      </c>
      <c r="T514" s="184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185" t="s">
        <v>382</v>
      </c>
      <c r="AT514" s="185" t="s">
        <v>367</v>
      </c>
      <c r="AU514" s="185" t="s">
        <v>88</v>
      </c>
      <c r="AY514" s="19" t="s">
        <v>143</v>
      </c>
      <c r="BE514" s="186">
        <f>IF(N514="základní",J514,0)</f>
        <v>0</v>
      </c>
      <c r="BF514" s="186">
        <f>IF(N514="snížená",J514,0)</f>
        <v>0</v>
      </c>
      <c r="BG514" s="186">
        <f>IF(N514="zákl. přenesená",J514,0)</f>
        <v>0</v>
      </c>
      <c r="BH514" s="186">
        <f>IF(N514="sníž. přenesená",J514,0)</f>
        <v>0</v>
      </c>
      <c r="BI514" s="186">
        <f>IF(N514="nulová",J514,0)</f>
        <v>0</v>
      </c>
      <c r="BJ514" s="19" t="s">
        <v>86</v>
      </c>
      <c r="BK514" s="186">
        <f>ROUND(I514*H514,2)</f>
        <v>0</v>
      </c>
      <c r="BL514" s="19" t="s">
        <v>284</v>
      </c>
      <c r="BM514" s="185" t="s">
        <v>658</v>
      </c>
    </row>
    <row r="515" s="13" customFormat="1">
      <c r="A515" s="13"/>
      <c r="B515" s="187"/>
      <c r="C515" s="13"/>
      <c r="D515" s="188" t="s">
        <v>155</v>
      </c>
      <c r="E515" s="189" t="s">
        <v>1</v>
      </c>
      <c r="F515" s="190" t="s">
        <v>652</v>
      </c>
      <c r="G515" s="13"/>
      <c r="H515" s="189" t="s">
        <v>1</v>
      </c>
      <c r="I515" s="191"/>
      <c r="J515" s="13"/>
      <c r="K515" s="13"/>
      <c r="L515" s="187"/>
      <c r="M515" s="192"/>
      <c r="N515" s="193"/>
      <c r="O515" s="193"/>
      <c r="P515" s="193"/>
      <c r="Q515" s="193"/>
      <c r="R515" s="193"/>
      <c r="S515" s="193"/>
      <c r="T515" s="19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9" t="s">
        <v>155</v>
      </c>
      <c r="AU515" s="189" t="s">
        <v>88</v>
      </c>
      <c r="AV515" s="13" t="s">
        <v>86</v>
      </c>
      <c r="AW515" s="13" t="s">
        <v>34</v>
      </c>
      <c r="AX515" s="13" t="s">
        <v>78</v>
      </c>
      <c r="AY515" s="189" t="s">
        <v>143</v>
      </c>
    </row>
    <row r="516" s="14" customFormat="1">
      <c r="A516" s="14"/>
      <c r="B516" s="195"/>
      <c r="C516" s="14"/>
      <c r="D516" s="188" t="s">
        <v>155</v>
      </c>
      <c r="E516" s="196" t="s">
        <v>1</v>
      </c>
      <c r="F516" s="197" t="s">
        <v>659</v>
      </c>
      <c r="G516" s="14"/>
      <c r="H516" s="198">
        <v>119.892</v>
      </c>
      <c r="I516" s="199"/>
      <c r="J516" s="14"/>
      <c r="K516" s="14"/>
      <c r="L516" s="195"/>
      <c r="M516" s="200"/>
      <c r="N516" s="201"/>
      <c r="O516" s="201"/>
      <c r="P516" s="201"/>
      <c r="Q516" s="201"/>
      <c r="R516" s="201"/>
      <c r="S516" s="201"/>
      <c r="T516" s="20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196" t="s">
        <v>155</v>
      </c>
      <c r="AU516" s="196" t="s">
        <v>88</v>
      </c>
      <c r="AV516" s="14" t="s">
        <v>88</v>
      </c>
      <c r="AW516" s="14" t="s">
        <v>34</v>
      </c>
      <c r="AX516" s="14" t="s">
        <v>78</v>
      </c>
      <c r="AY516" s="196" t="s">
        <v>143</v>
      </c>
    </row>
    <row r="517" s="14" customFormat="1">
      <c r="A517" s="14"/>
      <c r="B517" s="195"/>
      <c r="C517" s="14"/>
      <c r="D517" s="188" t="s">
        <v>155</v>
      </c>
      <c r="E517" s="196" t="s">
        <v>1</v>
      </c>
      <c r="F517" s="197" t="s">
        <v>660</v>
      </c>
      <c r="G517" s="14"/>
      <c r="H517" s="198">
        <v>30.899999999999999</v>
      </c>
      <c r="I517" s="199"/>
      <c r="J517" s="14"/>
      <c r="K517" s="14"/>
      <c r="L517" s="195"/>
      <c r="M517" s="200"/>
      <c r="N517" s="201"/>
      <c r="O517" s="201"/>
      <c r="P517" s="201"/>
      <c r="Q517" s="201"/>
      <c r="R517" s="201"/>
      <c r="S517" s="201"/>
      <c r="T517" s="20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6" t="s">
        <v>155</v>
      </c>
      <c r="AU517" s="196" t="s">
        <v>88</v>
      </c>
      <c r="AV517" s="14" t="s">
        <v>88</v>
      </c>
      <c r="AW517" s="14" t="s">
        <v>34</v>
      </c>
      <c r="AX517" s="14" t="s">
        <v>78</v>
      </c>
      <c r="AY517" s="196" t="s">
        <v>143</v>
      </c>
    </row>
    <row r="518" s="15" customFormat="1">
      <c r="A518" s="15"/>
      <c r="B518" s="203"/>
      <c r="C518" s="15"/>
      <c r="D518" s="188" t="s">
        <v>155</v>
      </c>
      <c r="E518" s="204" t="s">
        <v>1</v>
      </c>
      <c r="F518" s="205" t="s">
        <v>163</v>
      </c>
      <c r="G518" s="15"/>
      <c r="H518" s="206">
        <v>150.792</v>
      </c>
      <c r="I518" s="207"/>
      <c r="J518" s="15"/>
      <c r="K518" s="15"/>
      <c r="L518" s="203"/>
      <c r="M518" s="208"/>
      <c r="N518" s="209"/>
      <c r="O518" s="209"/>
      <c r="P518" s="209"/>
      <c r="Q518" s="209"/>
      <c r="R518" s="209"/>
      <c r="S518" s="209"/>
      <c r="T518" s="210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04" t="s">
        <v>155</v>
      </c>
      <c r="AU518" s="204" t="s">
        <v>88</v>
      </c>
      <c r="AV518" s="15" t="s">
        <v>149</v>
      </c>
      <c r="AW518" s="15" t="s">
        <v>34</v>
      </c>
      <c r="AX518" s="15" t="s">
        <v>86</v>
      </c>
      <c r="AY518" s="204" t="s">
        <v>143</v>
      </c>
    </row>
    <row r="519" s="2" customFormat="1" ht="24.15" customHeight="1">
      <c r="A519" s="38"/>
      <c r="B519" s="172"/>
      <c r="C519" s="173" t="s">
        <v>661</v>
      </c>
      <c r="D519" s="173" t="s">
        <v>145</v>
      </c>
      <c r="E519" s="174" t="s">
        <v>662</v>
      </c>
      <c r="F519" s="175" t="s">
        <v>663</v>
      </c>
      <c r="G519" s="176" t="s">
        <v>626</v>
      </c>
      <c r="H519" s="230"/>
      <c r="I519" s="178"/>
      <c r="J519" s="179">
        <f>ROUND(I519*H519,2)</f>
        <v>0</v>
      </c>
      <c r="K519" s="180"/>
      <c r="L519" s="39"/>
      <c r="M519" s="181" t="s">
        <v>1</v>
      </c>
      <c r="N519" s="182" t="s">
        <v>43</v>
      </c>
      <c r="O519" s="77"/>
      <c r="P519" s="183">
        <f>O519*H519</f>
        <v>0</v>
      </c>
      <c r="Q519" s="183">
        <v>0</v>
      </c>
      <c r="R519" s="183">
        <f>Q519*H519</f>
        <v>0</v>
      </c>
      <c r="S519" s="183">
        <v>0</v>
      </c>
      <c r="T519" s="184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185" t="s">
        <v>284</v>
      </c>
      <c r="AT519" s="185" t="s">
        <v>145</v>
      </c>
      <c r="AU519" s="185" t="s">
        <v>88</v>
      </c>
      <c r="AY519" s="19" t="s">
        <v>143</v>
      </c>
      <c r="BE519" s="186">
        <f>IF(N519="základní",J519,0)</f>
        <v>0</v>
      </c>
      <c r="BF519" s="186">
        <f>IF(N519="snížená",J519,0)</f>
        <v>0</v>
      </c>
      <c r="BG519" s="186">
        <f>IF(N519="zákl. přenesená",J519,0)</f>
        <v>0</v>
      </c>
      <c r="BH519" s="186">
        <f>IF(N519="sníž. přenesená",J519,0)</f>
        <v>0</v>
      </c>
      <c r="BI519" s="186">
        <f>IF(N519="nulová",J519,0)</f>
        <v>0</v>
      </c>
      <c r="BJ519" s="19" t="s">
        <v>86</v>
      </c>
      <c r="BK519" s="186">
        <f>ROUND(I519*H519,2)</f>
        <v>0</v>
      </c>
      <c r="BL519" s="19" t="s">
        <v>284</v>
      </c>
      <c r="BM519" s="185" t="s">
        <v>664</v>
      </c>
    </row>
    <row r="520" s="12" customFormat="1" ht="25.92" customHeight="1">
      <c r="A520" s="12"/>
      <c r="B520" s="159"/>
      <c r="C520" s="12"/>
      <c r="D520" s="160" t="s">
        <v>77</v>
      </c>
      <c r="E520" s="161" t="s">
        <v>665</v>
      </c>
      <c r="F520" s="161" t="s">
        <v>666</v>
      </c>
      <c r="G520" s="12"/>
      <c r="H520" s="12"/>
      <c r="I520" s="162"/>
      <c r="J520" s="163">
        <f>BK520</f>
        <v>0</v>
      </c>
      <c r="K520" s="12"/>
      <c r="L520" s="159"/>
      <c r="M520" s="164"/>
      <c r="N520" s="165"/>
      <c r="O520" s="165"/>
      <c r="P520" s="166">
        <f>P521+P527+P529+P531</f>
        <v>0</v>
      </c>
      <c r="Q520" s="165"/>
      <c r="R520" s="166">
        <f>R521+R527+R529+R531</f>
        <v>0</v>
      </c>
      <c r="S520" s="165"/>
      <c r="T520" s="167">
        <f>T521+T527+T529+T531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60" t="s">
        <v>175</v>
      </c>
      <c r="AT520" s="168" t="s">
        <v>77</v>
      </c>
      <c r="AU520" s="168" t="s">
        <v>78</v>
      </c>
      <c r="AY520" s="160" t="s">
        <v>143</v>
      </c>
      <c r="BK520" s="169">
        <f>BK521+BK527+BK529+BK531</f>
        <v>0</v>
      </c>
    </row>
    <row r="521" s="12" customFormat="1" ht="22.8" customHeight="1">
      <c r="A521" s="12"/>
      <c r="B521" s="159"/>
      <c r="C521" s="12"/>
      <c r="D521" s="160" t="s">
        <v>77</v>
      </c>
      <c r="E521" s="170" t="s">
        <v>667</v>
      </c>
      <c r="F521" s="170" t="s">
        <v>668</v>
      </c>
      <c r="G521" s="12"/>
      <c r="H521" s="12"/>
      <c r="I521" s="162"/>
      <c r="J521" s="171">
        <f>BK521</f>
        <v>0</v>
      </c>
      <c r="K521" s="12"/>
      <c r="L521" s="159"/>
      <c r="M521" s="164"/>
      <c r="N521" s="165"/>
      <c r="O521" s="165"/>
      <c r="P521" s="166">
        <f>SUM(P522:P526)</f>
        <v>0</v>
      </c>
      <c r="Q521" s="165"/>
      <c r="R521" s="166">
        <f>SUM(R522:R526)</f>
        <v>0</v>
      </c>
      <c r="S521" s="165"/>
      <c r="T521" s="167">
        <f>SUM(T522:T526)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160" t="s">
        <v>175</v>
      </c>
      <c r="AT521" s="168" t="s">
        <v>77</v>
      </c>
      <c r="AU521" s="168" t="s">
        <v>86</v>
      </c>
      <c r="AY521" s="160" t="s">
        <v>143</v>
      </c>
      <c r="BK521" s="169">
        <f>SUM(BK522:BK526)</f>
        <v>0</v>
      </c>
    </row>
    <row r="522" s="2" customFormat="1" ht="16.5" customHeight="1">
      <c r="A522" s="38"/>
      <c r="B522" s="172"/>
      <c r="C522" s="173" t="s">
        <v>669</v>
      </c>
      <c r="D522" s="173" t="s">
        <v>145</v>
      </c>
      <c r="E522" s="174" t="s">
        <v>670</v>
      </c>
      <c r="F522" s="175" t="s">
        <v>671</v>
      </c>
      <c r="G522" s="176" t="s">
        <v>672</v>
      </c>
      <c r="H522" s="177">
        <v>1</v>
      </c>
      <c r="I522" s="178"/>
      <c r="J522" s="179">
        <f>ROUND(I522*H522,2)</f>
        <v>0</v>
      </c>
      <c r="K522" s="180"/>
      <c r="L522" s="39"/>
      <c r="M522" s="181" t="s">
        <v>1</v>
      </c>
      <c r="N522" s="182" t="s">
        <v>43</v>
      </c>
      <c r="O522" s="77"/>
      <c r="P522" s="183">
        <f>O522*H522</f>
        <v>0</v>
      </c>
      <c r="Q522" s="183">
        <v>0</v>
      </c>
      <c r="R522" s="183">
        <f>Q522*H522</f>
        <v>0</v>
      </c>
      <c r="S522" s="183">
        <v>0</v>
      </c>
      <c r="T522" s="184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185" t="s">
        <v>673</v>
      </c>
      <c r="AT522" s="185" t="s">
        <v>145</v>
      </c>
      <c r="AU522" s="185" t="s">
        <v>88</v>
      </c>
      <c r="AY522" s="19" t="s">
        <v>143</v>
      </c>
      <c r="BE522" s="186">
        <f>IF(N522="základní",J522,0)</f>
        <v>0</v>
      </c>
      <c r="BF522" s="186">
        <f>IF(N522="snížená",J522,0)</f>
        <v>0</v>
      </c>
      <c r="BG522" s="186">
        <f>IF(N522="zákl. přenesená",J522,0)</f>
        <v>0</v>
      </c>
      <c r="BH522" s="186">
        <f>IF(N522="sníž. přenesená",J522,0)</f>
        <v>0</v>
      </c>
      <c r="BI522" s="186">
        <f>IF(N522="nulová",J522,0)</f>
        <v>0</v>
      </c>
      <c r="BJ522" s="19" t="s">
        <v>86</v>
      </c>
      <c r="BK522" s="186">
        <f>ROUND(I522*H522,2)</f>
        <v>0</v>
      </c>
      <c r="BL522" s="19" t="s">
        <v>673</v>
      </c>
      <c r="BM522" s="185" t="s">
        <v>674</v>
      </c>
    </row>
    <row r="523" s="2" customFormat="1" ht="16.5" customHeight="1">
      <c r="A523" s="38"/>
      <c r="B523" s="172"/>
      <c r="C523" s="173" t="s">
        <v>675</v>
      </c>
      <c r="D523" s="173" t="s">
        <v>145</v>
      </c>
      <c r="E523" s="174" t="s">
        <v>676</v>
      </c>
      <c r="F523" s="175" t="s">
        <v>677</v>
      </c>
      <c r="G523" s="176" t="s">
        <v>672</v>
      </c>
      <c r="H523" s="177">
        <v>1</v>
      </c>
      <c r="I523" s="178"/>
      <c r="J523" s="179">
        <f>ROUND(I523*H523,2)</f>
        <v>0</v>
      </c>
      <c r="K523" s="180"/>
      <c r="L523" s="39"/>
      <c r="M523" s="181" t="s">
        <v>1</v>
      </c>
      <c r="N523" s="182" t="s">
        <v>43</v>
      </c>
      <c r="O523" s="77"/>
      <c r="P523" s="183">
        <f>O523*H523</f>
        <v>0</v>
      </c>
      <c r="Q523" s="183">
        <v>0</v>
      </c>
      <c r="R523" s="183">
        <f>Q523*H523</f>
        <v>0</v>
      </c>
      <c r="S523" s="183">
        <v>0</v>
      </c>
      <c r="T523" s="184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185" t="s">
        <v>673</v>
      </c>
      <c r="AT523" s="185" t="s">
        <v>145</v>
      </c>
      <c r="AU523" s="185" t="s">
        <v>88</v>
      </c>
      <c r="AY523" s="19" t="s">
        <v>143</v>
      </c>
      <c r="BE523" s="186">
        <f>IF(N523="základní",J523,0)</f>
        <v>0</v>
      </c>
      <c r="BF523" s="186">
        <f>IF(N523="snížená",J523,0)</f>
        <v>0</v>
      </c>
      <c r="BG523" s="186">
        <f>IF(N523="zákl. přenesená",J523,0)</f>
        <v>0</v>
      </c>
      <c r="BH523" s="186">
        <f>IF(N523="sníž. přenesená",J523,0)</f>
        <v>0</v>
      </c>
      <c r="BI523" s="186">
        <f>IF(N523="nulová",J523,0)</f>
        <v>0</v>
      </c>
      <c r="BJ523" s="19" t="s">
        <v>86</v>
      </c>
      <c r="BK523" s="186">
        <f>ROUND(I523*H523,2)</f>
        <v>0</v>
      </c>
      <c r="BL523" s="19" t="s">
        <v>673</v>
      </c>
      <c r="BM523" s="185" t="s">
        <v>678</v>
      </c>
    </row>
    <row r="524" s="2" customFormat="1" ht="24.15" customHeight="1">
      <c r="A524" s="38"/>
      <c r="B524" s="172"/>
      <c r="C524" s="173" t="s">
        <v>679</v>
      </c>
      <c r="D524" s="173" t="s">
        <v>145</v>
      </c>
      <c r="E524" s="174" t="s">
        <v>680</v>
      </c>
      <c r="F524" s="175" t="s">
        <v>681</v>
      </c>
      <c r="G524" s="176" t="s">
        <v>672</v>
      </c>
      <c r="H524" s="177">
        <v>1</v>
      </c>
      <c r="I524" s="178"/>
      <c r="J524" s="179">
        <f>ROUND(I524*H524,2)</f>
        <v>0</v>
      </c>
      <c r="K524" s="180"/>
      <c r="L524" s="39"/>
      <c r="M524" s="181" t="s">
        <v>1</v>
      </c>
      <c r="N524" s="182" t="s">
        <v>43</v>
      </c>
      <c r="O524" s="77"/>
      <c r="P524" s="183">
        <f>O524*H524</f>
        <v>0</v>
      </c>
      <c r="Q524" s="183">
        <v>0</v>
      </c>
      <c r="R524" s="183">
        <f>Q524*H524</f>
        <v>0</v>
      </c>
      <c r="S524" s="183">
        <v>0</v>
      </c>
      <c r="T524" s="184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185" t="s">
        <v>673</v>
      </c>
      <c r="AT524" s="185" t="s">
        <v>145</v>
      </c>
      <c r="AU524" s="185" t="s">
        <v>88</v>
      </c>
      <c r="AY524" s="19" t="s">
        <v>143</v>
      </c>
      <c r="BE524" s="186">
        <f>IF(N524="základní",J524,0)</f>
        <v>0</v>
      </c>
      <c r="BF524" s="186">
        <f>IF(N524="snížená",J524,0)</f>
        <v>0</v>
      </c>
      <c r="BG524" s="186">
        <f>IF(N524="zákl. přenesená",J524,0)</f>
        <v>0</v>
      </c>
      <c r="BH524" s="186">
        <f>IF(N524="sníž. přenesená",J524,0)</f>
        <v>0</v>
      </c>
      <c r="BI524" s="186">
        <f>IF(N524="nulová",J524,0)</f>
        <v>0</v>
      </c>
      <c r="BJ524" s="19" t="s">
        <v>86</v>
      </c>
      <c r="BK524" s="186">
        <f>ROUND(I524*H524,2)</f>
        <v>0</v>
      </c>
      <c r="BL524" s="19" t="s">
        <v>673</v>
      </c>
      <c r="BM524" s="185" t="s">
        <v>682</v>
      </c>
    </row>
    <row r="525" s="2" customFormat="1" ht="24.15" customHeight="1">
      <c r="A525" s="38"/>
      <c r="B525" s="172"/>
      <c r="C525" s="173" t="s">
        <v>683</v>
      </c>
      <c r="D525" s="173" t="s">
        <v>145</v>
      </c>
      <c r="E525" s="174" t="s">
        <v>684</v>
      </c>
      <c r="F525" s="175" t="s">
        <v>685</v>
      </c>
      <c r="G525" s="176" t="s">
        <v>672</v>
      </c>
      <c r="H525" s="177">
        <v>1</v>
      </c>
      <c r="I525" s="178"/>
      <c r="J525" s="179">
        <f>ROUND(I525*H525,2)</f>
        <v>0</v>
      </c>
      <c r="K525" s="180"/>
      <c r="L525" s="39"/>
      <c r="M525" s="181" t="s">
        <v>1</v>
      </c>
      <c r="N525" s="182" t="s">
        <v>43</v>
      </c>
      <c r="O525" s="77"/>
      <c r="P525" s="183">
        <f>O525*H525</f>
        <v>0</v>
      </c>
      <c r="Q525" s="183">
        <v>0</v>
      </c>
      <c r="R525" s="183">
        <f>Q525*H525</f>
        <v>0</v>
      </c>
      <c r="S525" s="183">
        <v>0</v>
      </c>
      <c r="T525" s="184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185" t="s">
        <v>673</v>
      </c>
      <c r="AT525" s="185" t="s">
        <v>145</v>
      </c>
      <c r="AU525" s="185" t="s">
        <v>88</v>
      </c>
      <c r="AY525" s="19" t="s">
        <v>143</v>
      </c>
      <c r="BE525" s="186">
        <f>IF(N525="základní",J525,0)</f>
        <v>0</v>
      </c>
      <c r="BF525" s="186">
        <f>IF(N525="snížená",J525,0)</f>
        <v>0</v>
      </c>
      <c r="BG525" s="186">
        <f>IF(N525="zákl. přenesená",J525,0)</f>
        <v>0</v>
      </c>
      <c r="BH525" s="186">
        <f>IF(N525="sníž. přenesená",J525,0)</f>
        <v>0</v>
      </c>
      <c r="BI525" s="186">
        <f>IF(N525="nulová",J525,0)</f>
        <v>0</v>
      </c>
      <c r="BJ525" s="19" t="s">
        <v>86</v>
      </c>
      <c r="BK525" s="186">
        <f>ROUND(I525*H525,2)</f>
        <v>0</v>
      </c>
      <c r="BL525" s="19" t="s">
        <v>673</v>
      </c>
      <c r="BM525" s="185" t="s">
        <v>686</v>
      </c>
    </row>
    <row r="526" s="2" customFormat="1" ht="37.8" customHeight="1">
      <c r="A526" s="38"/>
      <c r="B526" s="172"/>
      <c r="C526" s="173" t="s">
        <v>687</v>
      </c>
      <c r="D526" s="173" t="s">
        <v>145</v>
      </c>
      <c r="E526" s="174" t="s">
        <v>688</v>
      </c>
      <c r="F526" s="175" t="s">
        <v>689</v>
      </c>
      <c r="G526" s="176" t="s">
        <v>672</v>
      </c>
      <c r="H526" s="177">
        <v>1</v>
      </c>
      <c r="I526" s="178"/>
      <c r="J526" s="179">
        <f>ROUND(I526*H526,2)</f>
        <v>0</v>
      </c>
      <c r="K526" s="180"/>
      <c r="L526" s="39"/>
      <c r="M526" s="181" t="s">
        <v>1</v>
      </c>
      <c r="N526" s="182" t="s">
        <v>43</v>
      </c>
      <c r="O526" s="77"/>
      <c r="P526" s="183">
        <f>O526*H526</f>
        <v>0</v>
      </c>
      <c r="Q526" s="183">
        <v>0</v>
      </c>
      <c r="R526" s="183">
        <f>Q526*H526</f>
        <v>0</v>
      </c>
      <c r="S526" s="183">
        <v>0</v>
      </c>
      <c r="T526" s="184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185" t="s">
        <v>673</v>
      </c>
      <c r="AT526" s="185" t="s">
        <v>145</v>
      </c>
      <c r="AU526" s="185" t="s">
        <v>88</v>
      </c>
      <c r="AY526" s="19" t="s">
        <v>143</v>
      </c>
      <c r="BE526" s="186">
        <f>IF(N526="základní",J526,0)</f>
        <v>0</v>
      </c>
      <c r="BF526" s="186">
        <f>IF(N526="snížená",J526,0)</f>
        <v>0</v>
      </c>
      <c r="BG526" s="186">
        <f>IF(N526="zákl. přenesená",J526,0)</f>
        <v>0</v>
      </c>
      <c r="BH526" s="186">
        <f>IF(N526="sníž. přenesená",J526,0)</f>
        <v>0</v>
      </c>
      <c r="BI526" s="186">
        <f>IF(N526="nulová",J526,0)</f>
        <v>0</v>
      </c>
      <c r="BJ526" s="19" t="s">
        <v>86</v>
      </c>
      <c r="BK526" s="186">
        <f>ROUND(I526*H526,2)</f>
        <v>0</v>
      </c>
      <c r="BL526" s="19" t="s">
        <v>673</v>
      </c>
      <c r="BM526" s="185" t="s">
        <v>690</v>
      </c>
    </row>
    <row r="527" s="12" customFormat="1" ht="22.8" customHeight="1">
      <c r="A527" s="12"/>
      <c r="B527" s="159"/>
      <c r="C527" s="12"/>
      <c r="D527" s="160" t="s">
        <v>77</v>
      </c>
      <c r="E527" s="170" t="s">
        <v>691</v>
      </c>
      <c r="F527" s="170" t="s">
        <v>692</v>
      </c>
      <c r="G527" s="12"/>
      <c r="H527" s="12"/>
      <c r="I527" s="162"/>
      <c r="J527" s="171">
        <f>BK527</f>
        <v>0</v>
      </c>
      <c r="K527" s="12"/>
      <c r="L527" s="159"/>
      <c r="M527" s="164"/>
      <c r="N527" s="165"/>
      <c r="O527" s="165"/>
      <c r="P527" s="166">
        <f>P528</f>
        <v>0</v>
      </c>
      <c r="Q527" s="165"/>
      <c r="R527" s="166">
        <f>R528</f>
        <v>0</v>
      </c>
      <c r="S527" s="165"/>
      <c r="T527" s="167">
        <f>T528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160" t="s">
        <v>175</v>
      </c>
      <c r="AT527" s="168" t="s">
        <v>77</v>
      </c>
      <c r="AU527" s="168" t="s">
        <v>86</v>
      </c>
      <c r="AY527" s="160" t="s">
        <v>143</v>
      </c>
      <c r="BK527" s="169">
        <f>BK528</f>
        <v>0</v>
      </c>
    </row>
    <row r="528" s="2" customFormat="1" ht="33" customHeight="1">
      <c r="A528" s="38"/>
      <c r="B528" s="172"/>
      <c r="C528" s="173" t="s">
        <v>693</v>
      </c>
      <c r="D528" s="173" t="s">
        <v>145</v>
      </c>
      <c r="E528" s="174" t="s">
        <v>694</v>
      </c>
      <c r="F528" s="175" t="s">
        <v>695</v>
      </c>
      <c r="G528" s="176" t="s">
        <v>672</v>
      </c>
      <c r="H528" s="177">
        <v>1</v>
      </c>
      <c r="I528" s="178"/>
      <c r="J528" s="179">
        <f>ROUND(I528*H528,2)</f>
        <v>0</v>
      </c>
      <c r="K528" s="180"/>
      <c r="L528" s="39"/>
      <c r="M528" s="181" t="s">
        <v>1</v>
      </c>
      <c r="N528" s="182" t="s">
        <v>43</v>
      </c>
      <c r="O528" s="77"/>
      <c r="P528" s="183">
        <f>O528*H528</f>
        <v>0</v>
      </c>
      <c r="Q528" s="183">
        <v>0</v>
      </c>
      <c r="R528" s="183">
        <f>Q528*H528</f>
        <v>0</v>
      </c>
      <c r="S528" s="183">
        <v>0</v>
      </c>
      <c r="T528" s="184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185" t="s">
        <v>673</v>
      </c>
      <c r="AT528" s="185" t="s">
        <v>145</v>
      </c>
      <c r="AU528" s="185" t="s">
        <v>88</v>
      </c>
      <c r="AY528" s="19" t="s">
        <v>143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19" t="s">
        <v>86</v>
      </c>
      <c r="BK528" s="186">
        <f>ROUND(I528*H528,2)</f>
        <v>0</v>
      </c>
      <c r="BL528" s="19" t="s">
        <v>673</v>
      </c>
      <c r="BM528" s="185" t="s">
        <v>696</v>
      </c>
    </row>
    <row r="529" s="12" customFormat="1" ht="22.8" customHeight="1">
      <c r="A529" s="12"/>
      <c r="B529" s="159"/>
      <c r="C529" s="12"/>
      <c r="D529" s="160" t="s">
        <v>77</v>
      </c>
      <c r="E529" s="170" t="s">
        <v>697</v>
      </c>
      <c r="F529" s="170" t="s">
        <v>698</v>
      </c>
      <c r="G529" s="12"/>
      <c r="H529" s="12"/>
      <c r="I529" s="162"/>
      <c r="J529" s="171">
        <f>BK529</f>
        <v>0</v>
      </c>
      <c r="K529" s="12"/>
      <c r="L529" s="159"/>
      <c r="M529" s="164"/>
      <c r="N529" s="165"/>
      <c r="O529" s="165"/>
      <c r="P529" s="166">
        <f>P530</f>
        <v>0</v>
      </c>
      <c r="Q529" s="165"/>
      <c r="R529" s="166">
        <f>R530</f>
        <v>0</v>
      </c>
      <c r="S529" s="165"/>
      <c r="T529" s="167">
        <f>T530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160" t="s">
        <v>175</v>
      </c>
      <c r="AT529" s="168" t="s">
        <v>77</v>
      </c>
      <c r="AU529" s="168" t="s">
        <v>86</v>
      </c>
      <c r="AY529" s="160" t="s">
        <v>143</v>
      </c>
      <c r="BK529" s="169">
        <f>BK530</f>
        <v>0</v>
      </c>
    </row>
    <row r="530" s="2" customFormat="1" ht="16.5" customHeight="1">
      <c r="A530" s="38"/>
      <c r="B530" s="172"/>
      <c r="C530" s="173" t="s">
        <v>699</v>
      </c>
      <c r="D530" s="173" t="s">
        <v>145</v>
      </c>
      <c r="E530" s="174" t="s">
        <v>700</v>
      </c>
      <c r="F530" s="175" t="s">
        <v>701</v>
      </c>
      <c r="G530" s="176" t="s">
        <v>672</v>
      </c>
      <c r="H530" s="177">
        <v>1</v>
      </c>
      <c r="I530" s="178"/>
      <c r="J530" s="179">
        <f>ROUND(I530*H530,2)</f>
        <v>0</v>
      </c>
      <c r="K530" s="180"/>
      <c r="L530" s="39"/>
      <c r="M530" s="181" t="s">
        <v>1</v>
      </c>
      <c r="N530" s="182" t="s">
        <v>43</v>
      </c>
      <c r="O530" s="77"/>
      <c r="P530" s="183">
        <f>O530*H530</f>
        <v>0</v>
      </c>
      <c r="Q530" s="183">
        <v>0</v>
      </c>
      <c r="R530" s="183">
        <f>Q530*H530</f>
        <v>0</v>
      </c>
      <c r="S530" s="183">
        <v>0</v>
      </c>
      <c r="T530" s="184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85" t="s">
        <v>673</v>
      </c>
      <c r="AT530" s="185" t="s">
        <v>145</v>
      </c>
      <c r="AU530" s="185" t="s">
        <v>88</v>
      </c>
      <c r="AY530" s="19" t="s">
        <v>143</v>
      </c>
      <c r="BE530" s="186">
        <f>IF(N530="základní",J530,0)</f>
        <v>0</v>
      </c>
      <c r="BF530" s="186">
        <f>IF(N530="snížená",J530,0)</f>
        <v>0</v>
      </c>
      <c r="BG530" s="186">
        <f>IF(N530="zákl. přenesená",J530,0)</f>
        <v>0</v>
      </c>
      <c r="BH530" s="186">
        <f>IF(N530="sníž. přenesená",J530,0)</f>
        <v>0</v>
      </c>
      <c r="BI530" s="186">
        <f>IF(N530="nulová",J530,0)</f>
        <v>0</v>
      </c>
      <c r="BJ530" s="19" t="s">
        <v>86</v>
      </c>
      <c r="BK530" s="186">
        <f>ROUND(I530*H530,2)</f>
        <v>0</v>
      </c>
      <c r="BL530" s="19" t="s">
        <v>673</v>
      </c>
      <c r="BM530" s="185" t="s">
        <v>702</v>
      </c>
    </row>
    <row r="531" s="12" customFormat="1" ht="22.8" customHeight="1">
      <c r="A531" s="12"/>
      <c r="B531" s="159"/>
      <c r="C531" s="12"/>
      <c r="D531" s="160" t="s">
        <v>77</v>
      </c>
      <c r="E531" s="170" t="s">
        <v>703</v>
      </c>
      <c r="F531" s="170" t="s">
        <v>704</v>
      </c>
      <c r="G531" s="12"/>
      <c r="H531" s="12"/>
      <c r="I531" s="162"/>
      <c r="J531" s="171">
        <f>BK531</f>
        <v>0</v>
      </c>
      <c r="K531" s="12"/>
      <c r="L531" s="159"/>
      <c r="M531" s="164"/>
      <c r="N531" s="165"/>
      <c r="O531" s="165"/>
      <c r="P531" s="166">
        <f>P532</f>
        <v>0</v>
      </c>
      <c r="Q531" s="165"/>
      <c r="R531" s="166">
        <f>R532</f>
        <v>0</v>
      </c>
      <c r="S531" s="165"/>
      <c r="T531" s="167">
        <f>T532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160" t="s">
        <v>175</v>
      </c>
      <c r="AT531" s="168" t="s">
        <v>77</v>
      </c>
      <c r="AU531" s="168" t="s">
        <v>86</v>
      </c>
      <c r="AY531" s="160" t="s">
        <v>143</v>
      </c>
      <c r="BK531" s="169">
        <f>BK532</f>
        <v>0</v>
      </c>
    </row>
    <row r="532" s="2" customFormat="1" ht="16.5" customHeight="1">
      <c r="A532" s="38"/>
      <c r="B532" s="172"/>
      <c r="C532" s="173" t="s">
        <v>705</v>
      </c>
      <c r="D532" s="173" t="s">
        <v>145</v>
      </c>
      <c r="E532" s="174" t="s">
        <v>706</v>
      </c>
      <c r="F532" s="175" t="s">
        <v>707</v>
      </c>
      <c r="G532" s="176" t="s">
        <v>672</v>
      </c>
      <c r="H532" s="177">
        <v>1</v>
      </c>
      <c r="I532" s="178"/>
      <c r="J532" s="179">
        <f>ROUND(I532*H532,2)</f>
        <v>0</v>
      </c>
      <c r="K532" s="180"/>
      <c r="L532" s="39"/>
      <c r="M532" s="231" t="s">
        <v>1</v>
      </c>
      <c r="N532" s="232" t="s">
        <v>43</v>
      </c>
      <c r="O532" s="233"/>
      <c r="P532" s="234">
        <f>O532*H532</f>
        <v>0</v>
      </c>
      <c r="Q532" s="234">
        <v>0</v>
      </c>
      <c r="R532" s="234">
        <f>Q532*H532</f>
        <v>0</v>
      </c>
      <c r="S532" s="234">
        <v>0</v>
      </c>
      <c r="T532" s="235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185" t="s">
        <v>673</v>
      </c>
      <c r="AT532" s="185" t="s">
        <v>145</v>
      </c>
      <c r="AU532" s="185" t="s">
        <v>88</v>
      </c>
      <c r="AY532" s="19" t="s">
        <v>143</v>
      </c>
      <c r="BE532" s="186">
        <f>IF(N532="základní",J532,0)</f>
        <v>0</v>
      </c>
      <c r="BF532" s="186">
        <f>IF(N532="snížená",J532,0)</f>
        <v>0</v>
      </c>
      <c r="BG532" s="186">
        <f>IF(N532="zákl. přenesená",J532,0)</f>
        <v>0</v>
      </c>
      <c r="BH532" s="186">
        <f>IF(N532="sníž. přenesená",J532,0)</f>
        <v>0</v>
      </c>
      <c r="BI532" s="186">
        <f>IF(N532="nulová",J532,0)</f>
        <v>0</v>
      </c>
      <c r="BJ532" s="19" t="s">
        <v>86</v>
      </c>
      <c r="BK532" s="186">
        <f>ROUND(I532*H532,2)</f>
        <v>0</v>
      </c>
      <c r="BL532" s="19" t="s">
        <v>673</v>
      </c>
      <c r="BM532" s="185" t="s">
        <v>708</v>
      </c>
    </row>
    <row r="533" s="2" customFormat="1" ht="6.96" customHeight="1">
      <c r="A533" s="38"/>
      <c r="B533" s="60"/>
      <c r="C533" s="61"/>
      <c r="D533" s="61"/>
      <c r="E533" s="61"/>
      <c r="F533" s="61"/>
      <c r="G533" s="61"/>
      <c r="H533" s="61"/>
      <c r="I533" s="61"/>
      <c r="J533" s="61"/>
      <c r="K533" s="61"/>
      <c r="L533" s="39"/>
      <c r="M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</row>
  </sheetData>
  <autoFilter ref="C134:K532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Gymnázium Vídeňská rekonstrukce hřiště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709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22. 3. 2024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710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25</v>
      </c>
      <c r="J20" s="27" t="s">
        <v>32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28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38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42</v>
      </c>
      <c r="E33" s="32" t="s">
        <v>43</v>
      </c>
      <c r="F33" s="127">
        <f>ROUND((SUM(BE125:BE345)),  2)</f>
        <v>0</v>
      </c>
      <c r="G33" s="38"/>
      <c r="H33" s="38"/>
      <c r="I33" s="128">
        <v>0.20999999999999999</v>
      </c>
      <c r="J33" s="127">
        <f>ROUND(((SUM(BE125:BE345))*I33),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7">
        <f>ROUND((SUM(BF125:BF345)),  2)</f>
        <v>0</v>
      </c>
      <c r="G34" s="38"/>
      <c r="H34" s="38"/>
      <c r="I34" s="128">
        <v>0.14999999999999999</v>
      </c>
      <c r="J34" s="127">
        <f>ROUND(((SUM(BF125:BF345))*I34),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7">
        <f>ROUND((SUM(BG125:BG345)),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7">
        <f>ROUND((SUM(BH125:BH345)),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7">
        <f>ROUND((SUM(BI125:BI345)),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48</v>
      </c>
      <c r="E39" s="81"/>
      <c r="F39" s="81"/>
      <c r="G39" s="131" t="s">
        <v>49</v>
      </c>
      <c r="H39" s="132" t="s">
        <v>50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35" t="s">
        <v>54</v>
      </c>
      <c r="G61" s="58" t="s">
        <v>53</v>
      </c>
      <c r="H61" s="41"/>
      <c r="I61" s="41"/>
      <c r="J61" s="136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35" t="s">
        <v>54</v>
      </c>
      <c r="G76" s="58" t="s">
        <v>53</v>
      </c>
      <c r="H76" s="41"/>
      <c r="I76" s="41"/>
      <c r="J76" s="136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Gymnázium Vídeňská rekonstrukce hřiště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02 - SO 02 Víceúčelové hřiště a tribuna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Brno</v>
      </c>
      <c r="G89" s="38"/>
      <c r="H89" s="38"/>
      <c r="I89" s="32" t="s">
        <v>22</v>
      </c>
      <c r="J89" s="69" t="str">
        <f>IF(J12="","",J12)</f>
        <v>22. 3. 2024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 xml:space="preserve">Gymnázium  Brno Vídeňská, 63900 Brno</v>
      </c>
      <c r="G91" s="38"/>
      <c r="H91" s="38"/>
      <c r="I91" s="32" t="s">
        <v>31</v>
      </c>
      <c r="J91" s="36" t="str">
        <f>E21</f>
        <v>Pitter Design, s.r.o. Pardubice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32" t="s">
        <v>35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109</v>
      </c>
      <c r="E97" s="142"/>
      <c r="F97" s="142"/>
      <c r="G97" s="142"/>
      <c r="H97" s="142"/>
      <c r="I97" s="142"/>
      <c r="J97" s="143">
        <f>J126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110</v>
      </c>
      <c r="E98" s="146"/>
      <c r="F98" s="146"/>
      <c r="G98" s="146"/>
      <c r="H98" s="146"/>
      <c r="I98" s="146"/>
      <c r="J98" s="147">
        <f>J127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111</v>
      </c>
      <c r="E99" s="146"/>
      <c r="F99" s="146"/>
      <c r="G99" s="146"/>
      <c r="H99" s="146"/>
      <c r="I99" s="146"/>
      <c r="J99" s="147">
        <f>J185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112</v>
      </c>
      <c r="E100" s="146"/>
      <c r="F100" s="146"/>
      <c r="G100" s="146"/>
      <c r="H100" s="146"/>
      <c r="I100" s="146"/>
      <c r="J100" s="147">
        <f>J260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114</v>
      </c>
      <c r="E101" s="146"/>
      <c r="F101" s="146"/>
      <c r="G101" s="146"/>
      <c r="H101" s="146"/>
      <c r="I101" s="146"/>
      <c r="J101" s="147">
        <f>J269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711</v>
      </c>
      <c r="E102" s="146"/>
      <c r="F102" s="146"/>
      <c r="G102" s="146"/>
      <c r="H102" s="146"/>
      <c r="I102" s="146"/>
      <c r="J102" s="147">
        <f>J291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116</v>
      </c>
      <c r="E103" s="146"/>
      <c r="F103" s="146"/>
      <c r="G103" s="146"/>
      <c r="H103" s="146"/>
      <c r="I103" s="146"/>
      <c r="J103" s="147">
        <f>J294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118</v>
      </c>
      <c r="E104" s="146"/>
      <c r="F104" s="146"/>
      <c r="G104" s="146"/>
      <c r="H104" s="146"/>
      <c r="I104" s="146"/>
      <c r="J104" s="147">
        <f>J326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122</v>
      </c>
      <c r="E105" s="146"/>
      <c r="F105" s="146"/>
      <c r="G105" s="146"/>
      <c r="H105" s="146"/>
      <c r="I105" s="146"/>
      <c r="J105" s="147">
        <f>J328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128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1" t="str">
        <f>E7</f>
        <v>Gymnázium Vídeňská rekonstrukce hřiště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102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02 - SO 02 Víceúčelové hřiště a tribuna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F12</f>
        <v>Brno</v>
      </c>
      <c r="G119" s="38"/>
      <c r="H119" s="38"/>
      <c r="I119" s="32" t="s">
        <v>22</v>
      </c>
      <c r="J119" s="69" t="str">
        <f>IF(J12="","",J12)</f>
        <v>22. 3. 2024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38"/>
      <c r="E121" s="38"/>
      <c r="F121" s="27" t="str">
        <f>E15</f>
        <v xml:space="preserve">Gymnázium  Brno Vídeňská, 63900 Brno</v>
      </c>
      <c r="G121" s="38"/>
      <c r="H121" s="38"/>
      <c r="I121" s="32" t="s">
        <v>31</v>
      </c>
      <c r="J121" s="36" t="str">
        <f>E21</f>
        <v>Pitter Design, s.r.o. Pardubice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29</v>
      </c>
      <c r="D122" s="38"/>
      <c r="E122" s="38"/>
      <c r="F122" s="27" t="str">
        <f>IF(E18="","",E18)</f>
        <v>Vyplň údaj</v>
      </c>
      <c r="G122" s="38"/>
      <c r="H122" s="38"/>
      <c r="I122" s="32" t="s">
        <v>35</v>
      </c>
      <c r="J122" s="36" t="str">
        <f>E24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8"/>
      <c r="B124" s="149"/>
      <c r="C124" s="150" t="s">
        <v>129</v>
      </c>
      <c r="D124" s="151" t="s">
        <v>63</v>
      </c>
      <c r="E124" s="151" t="s">
        <v>59</v>
      </c>
      <c r="F124" s="151" t="s">
        <v>60</v>
      </c>
      <c r="G124" s="151" t="s">
        <v>130</v>
      </c>
      <c r="H124" s="151" t="s">
        <v>131</v>
      </c>
      <c r="I124" s="151" t="s">
        <v>132</v>
      </c>
      <c r="J124" s="152" t="s">
        <v>106</v>
      </c>
      <c r="K124" s="153" t="s">
        <v>133</v>
      </c>
      <c r="L124" s="154"/>
      <c r="M124" s="86" t="s">
        <v>1</v>
      </c>
      <c r="N124" s="87" t="s">
        <v>42</v>
      </c>
      <c r="O124" s="87" t="s">
        <v>134</v>
      </c>
      <c r="P124" s="87" t="s">
        <v>135</v>
      </c>
      <c r="Q124" s="87" t="s">
        <v>136</v>
      </c>
      <c r="R124" s="87" t="s">
        <v>137</v>
      </c>
      <c r="S124" s="87" t="s">
        <v>138</v>
      </c>
      <c r="T124" s="88" t="s">
        <v>139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8"/>
      <c r="B125" s="39"/>
      <c r="C125" s="93" t="s">
        <v>140</v>
      </c>
      <c r="D125" s="38"/>
      <c r="E125" s="38"/>
      <c r="F125" s="38"/>
      <c r="G125" s="38"/>
      <c r="H125" s="38"/>
      <c r="I125" s="38"/>
      <c r="J125" s="155">
        <f>BK125</f>
        <v>0</v>
      </c>
      <c r="K125" s="38"/>
      <c r="L125" s="39"/>
      <c r="M125" s="89"/>
      <c r="N125" s="73"/>
      <c r="O125" s="90"/>
      <c r="P125" s="156">
        <f>P126</f>
        <v>0</v>
      </c>
      <c r="Q125" s="90"/>
      <c r="R125" s="156">
        <f>R126</f>
        <v>101.04359382000003</v>
      </c>
      <c r="S125" s="90"/>
      <c r="T125" s="157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77</v>
      </c>
      <c r="AU125" s="19" t="s">
        <v>108</v>
      </c>
      <c r="BK125" s="158">
        <f>BK126</f>
        <v>0</v>
      </c>
    </row>
    <row r="126" s="12" customFormat="1" ht="25.92" customHeight="1">
      <c r="A126" s="12"/>
      <c r="B126" s="159"/>
      <c r="C126" s="12"/>
      <c r="D126" s="160" t="s">
        <v>77</v>
      </c>
      <c r="E126" s="161" t="s">
        <v>141</v>
      </c>
      <c r="F126" s="161" t="s">
        <v>142</v>
      </c>
      <c r="G126" s="12"/>
      <c r="H126" s="12"/>
      <c r="I126" s="162"/>
      <c r="J126" s="163">
        <f>BK126</f>
        <v>0</v>
      </c>
      <c r="K126" s="12"/>
      <c r="L126" s="159"/>
      <c r="M126" s="164"/>
      <c r="N126" s="165"/>
      <c r="O126" s="165"/>
      <c r="P126" s="166">
        <f>P127+P185+P260+P269+P291+P294+P326+P328</f>
        <v>0</v>
      </c>
      <c r="Q126" s="165"/>
      <c r="R126" s="166">
        <f>R127+R185+R260+R269+R291+R294+R326+R328</f>
        <v>101.04359382000003</v>
      </c>
      <c r="S126" s="165"/>
      <c r="T126" s="167">
        <f>T127+T185+T260+T269+T291+T294+T326+T328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86</v>
      </c>
      <c r="AT126" s="168" t="s">
        <v>77</v>
      </c>
      <c r="AU126" s="168" t="s">
        <v>78</v>
      </c>
      <c r="AY126" s="160" t="s">
        <v>143</v>
      </c>
      <c r="BK126" s="169">
        <f>BK127+BK185+BK260+BK269+BK291+BK294+BK326+BK328</f>
        <v>0</v>
      </c>
    </row>
    <row r="127" s="12" customFormat="1" ht="22.8" customHeight="1">
      <c r="A127" s="12"/>
      <c r="B127" s="159"/>
      <c r="C127" s="12"/>
      <c r="D127" s="160" t="s">
        <v>77</v>
      </c>
      <c r="E127" s="170" t="s">
        <v>86</v>
      </c>
      <c r="F127" s="170" t="s">
        <v>144</v>
      </c>
      <c r="G127" s="12"/>
      <c r="H127" s="12"/>
      <c r="I127" s="162"/>
      <c r="J127" s="171">
        <f>BK127</f>
        <v>0</v>
      </c>
      <c r="K127" s="12"/>
      <c r="L127" s="159"/>
      <c r="M127" s="164"/>
      <c r="N127" s="165"/>
      <c r="O127" s="165"/>
      <c r="P127" s="166">
        <f>SUM(P128:P184)</f>
        <v>0</v>
      </c>
      <c r="Q127" s="165"/>
      <c r="R127" s="166">
        <f>SUM(R128:R184)</f>
        <v>0</v>
      </c>
      <c r="S127" s="165"/>
      <c r="T127" s="167">
        <f>SUM(T128:T184)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86</v>
      </c>
      <c r="AT127" s="168" t="s">
        <v>77</v>
      </c>
      <c r="AU127" s="168" t="s">
        <v>86</v>
      </c>
      <c r="AY127" s="160" t="s">
        <v>143</v>
      </c>
      <c r="BK127" s="169">
        <f>SUM(BK128:BK184)</f>
        <v>0</v>
      </c>
    </row>
    <row r="128" s="2" customFormat="1" ht="33" customHeight="1">
      <c r="A128" s="38"/>
      <c r="B128" s="172"/>
      <c r="C128" s="173" t="s">
        <v>86</v>
      </c>
      <c r="D128" s="173" t="s">
        <v>145</v>
      </c>
      <c r="E128" s="174" t="s">
        <v>151</v>
      </c>
      <c r="F128" s="175" t="s">
        <v>712</v>
      </c>
      <c r="G128" s="176" t="s">
        <v>153</v>
      </c>
      <c r="H128" s="177">
        <v>0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43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149</v>
      </c>
      <c r="AT128" s="185" t="s">
        <v>145</v>
      </c>
      <c r="AU128" s="185" t="s">
        <v>88</v>
      </c>
      <c r="AY128" s="19" t="s">
        <v>143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86</v>
      </c>
      <c r="BK128" s="186">
        <f>ROUND(I128*H128,2)</f>
        <v>0</v>
      </c>
      <c r="BL128" s="19" t="s">
        <v>149</v>
      </c>
      <c r="BM128" s="185" t="s">
        <v>713</v>
      </c>
    </row>
    <row r="129" s="2" customFormat="1" ht="24.15" customHeight="1">
      <c r="A129" s="38"/>
      <c r="B129" s="172"/>
      <c r="C129" s="173" t="s">
        <v>88</v>
      </c>
      <c r="D129" s="173" t="s">
        <v>145</v>
      </c>
      <c r="E129" s="174" t="s">
        <v>176</v>
      </c>
      <c r="F129" s="175" t="s">
        <v>714</v>
      </c>
      <c r="G129" s="176" t="s">
        <v>153</v>
      </c>
      <c r="H129" s="177">
        <v>0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43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149</v>
      </c>
      <c r="AT129" s="185" t="s">
        <v>145</v>
      </c>
      <c r="AU129" s="185" t="s">
        <v>88</v>
      </c>
      <c r="AY129" s="19" t="s">
        <v>143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86</v>
      </c>
      <c r="BK129" s="186">
        <f>ROUND(I129*H129,2)</f>
        <v>0</v>
      </c>
      <c r="BL129" s="19" t="s">
        <v>149</v>
      </c>
      <c r="BM129" s="185" t="s">
        <v>715</v>
      </c>
    </row>
    <row r="130" s="2" customFormat="1" ht="33" customHeight="1">
      <c r="A130" s="38"/>
      <c r="B130" s="172"/>
      <c r="C130" s="173" t="s">
        <v>164</v>
      </c>
      <c r="D130" s="173" t="s">
        <v>145</v>
      </c>
      <c r="E130" s="174" t="s">
        <v>180</v>
      </c>
      <c r="F130" s="175" t="s">
        <v>181</v>
      </c>
      <c r="G130" s="176" t="s">
        <v>182</v>
      </c>
      <c r="H130" s="177">
        <v>144.88300000000001</v>
      </c>
      <c r="I130" s="178"/>
      <c r="J130" s="179">
        <f>ROUND(I130*H130,2)</f>
        <v>0</v>
      </c>
      <c r="K130" s="180"/>
      <c r="L130" s="39"/>
      <c r="M130" s="181" t="s">
        <v>1</v>
      </c>
      <c r="N130" s="182" t="s">
        <v>43</v>
      </c>
      <c r="O130" s="77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5" t="s">
        <v>149</v>
      </c>
      <c r="AT130" s="185" t="s">
        <v>145</v>
      </c>
      <c r="AU130" s="185" t="s">
        <v>88</v>
      </c>
      <c r="AY130" s="19" t="s">
        <v>143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9" t="s">
        <v>86</v>
      </c>
      <c r="BK130" s="186">
        <f>ROUND(I130*H130,2)</f>
        <v>0</v>
      </c>
      <c r="BL130" s="19" t="s">
        <v>149</v>
      </c>
      <c r="BM130" s="185" t="s">
        <v>716</v>
      </c>
    </row>
    <row r="131" s="13" customFormat="1">
      <c r="A131" s="13"/>
      <c r="B131" s="187"/>
      <c r="C131" s="13"/>
      <c r="D131" s="188" t="s">
        <v>155</v>
      </c>
      <c r="E131" s="189" t="s">
        <v>1</v>
      </c>
      <c r="F131" s="190" t="s">
        <v>717</v>
      </c>
      <c r="G131" s="13"/>
      <c r="H131" s="189" t="s">
        <v>1</v>
      </c>
      <c r="I131" s="191"/>
      <c r="J131" s="13"/>
      <c r="K131" s="13"/>
      <c r="L131" s="187"/>
      <c r="M131" s="192"/>
      <c r="N131" s="193"/>
      <c r="O131" s="193"/>
      <c r="P131" s="193"/>
      <c r="Q131" s="193"/>
      <c r="R131" s="193"/>
      <c r="S131" s="193"/>
      <c r="T131" s="19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9" t="s">
        <v>155</v>
      </c>
      <c r="AU131" s="189" t="s">
        <v>88</v>
      </c>
      <c r="AV131" s="13" t="s">
        <v>86</v>
      </c>
      <c r="AW131" s="13" t="s">
        <v>34</v>
      </c>
      <c r="AX131" s="13" t="s">
        <v>78</v>
      </c>
      <c r="AY131" s="189" t="s">
        <v>143</v>
      </c>
    </row>
    <row r="132" s="13" customFormat="1">
      <c r="A132" s="13"/>
      <c r="B132" s="187"/>
      <c r="C132" s="13"/>
      <c r="D132" s="188" t="s">
        <v>155</v>
      </c>
      <c r="E132" s="189" t="s">
        <v>1</v>
      </c>
      <c r="F132" s="190" t="s">
        <v>718</v>
      </c>
      <c r="G132" s="13"/>
      <c r="H132" s="189" t="s">
        <v>1</v>
      </c>
      <c r="I132" s="191"/>
      <c r="J132" s="13"/>
      <c r="K132" s="13"/>
      <c r="L132" s="187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9" t="s">
        <v>155</v>
      </c>
      <c r="AU132" s="189" t="s">
        <v>88</v>
      </c>
      <c r="AV132" s="13" t="s">
        <v>86</v>
      </c>
      <c r="AW132" s="13" t="s">
        <v>34</v>
      </c>
      <c r="AX132" s="13" t="s">
        <v>78</v>
      </c>
      <c r="AY132" s="189" t="s">
        <v>143</v>
      </c>
    </row>
    <row r="133" s="14" customFormat="1">
      <c r="A133" s="14"/>
      <c r="B133" s="195"/>
      <c r="C133" s="14"/>
      <c r="D133" s="188" t="s">
        <v>155</v>
      </c>
      <c r="E133" s="196" t="s">
        <v>1</v>
      </c>
      <c r="F133" s="197" t="s">
        <v>719</v>
      </c>
      <c r="G133" s="14"/>
      <c r="H133" s="198">
        <v>144.88300000000001</v>
      </c>
      <c r="I133" s="199"/>
      <c r="J133" s="14"/>
      <c r="K133" s="14"/>
      <c r="L133" s="195"/>
      <c r="M133" s="200"/>
      <c r="N133" s="201"/>
      <c r="O133" s="201"/>
      <c r="P133" s="201"/>
      <c r="Q133" s="201"/>
      <c r="R133" s="201"/>
      <c r="S133" s="201"/>
      <c r="T133" s="20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6" t="s">
        <v>155</v>
      </c>
      <c r="AU133" s="196" t="s">
        <v>88</v>
      </c>
      <c r="AV133" s="14" t="s">
        <v>88</v>
      </c>
      <c r="AW133" s="14" t="s">
        <v>34</v>
      </c>
      <c r="AX133" s="14" t="s">
        <v>78</v>
      </c>
      <c r="AY133" s="196" t="s">
        <v>143</v>
      </c>
    </row>
    <row r="134" s="15" customFormat="1">
      <c r="A134" s="15"/>
      <c r="B134" s="203"/>
      <c r="C134" s="15"/>
      <c r="D134" s="188" t="s">
        <v>155</v>
      </c>
      <c r="E134" s="204" t="s">
        <v>1</v>
      </c>
      <c r="F134" s="205" t="s">
        <v>163</v>
      </c>
      <c r="G134" s="15"/>
      <c r="H134" s="206">
        <v>144.88300000000001</v>
      </c>
      <c r="I134" s="207"/>
      <c r="J134" s="15"/>
      <c r="K134" s="15"/>
      <c r="L134" s="203"/>
      <c r="M134" s="208"/>
      <c r="N134" s="209"/>
      <c r="O134" s="209"/>
      <c r="P134" s="209"/>
      <c r="Q134" s="209"/>
      <c r="R134" s="209"/>
      <c r="S134" s="209"/>
      <c r="T134" s="21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04" t="s">
        <v>155</v>
      </c>
      <c r="AU134" s="204" t="s">
        <v>88</v>
      </c>
      <c r="AV134" s="15" t="s">
        <v>149</v>
      </c>
      <c r="AW134" s="15" t="s">
        <v>34</v>
      </c>
      <c r="AX134" s="15" t="s">
        <v>86</v>
      </c>
      <c r="AY134" s="204" t="s">
        <v>143</v>
      </c>
    </row>
    <row r="135" s="2" customFormat="1" ht="33" customHeight="1">
      <c r="A135" s="38"/>
      <c r="B135" s="172"/>
      <c r="C135" s="173" t="s">
        <v>149</v>
      </c>
      <c r="D135" s="173" t="s">
        <v>145</v>
      </c>
      <c r="E135" s="174" t="s">
        <v>200</v>
      </c>
      <c r="F135" s="175" t="s">
        <v>201</v>
      </c>
      <c r="G135" s="176" t="s">
        <v>182</v>
      </c>
      <c r="H135" s="177">
        <v>2.2999999999999998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43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149</v>
      </c>
      <c r="AT135" s="185" t="s">
        <v>145</v>
      </c>
      <c r="AU135" s="185" t="s">
        <v>88</v>
      </c>
      <c r="AY135" s="19" t="s">
        <v>143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86</v>
      </c>
      <c r="BK135" s="186">
        <f>ROUND(I135*H135,2)</f>
        <v>0</v>
      </c>
      <c r="BL135" s="19" t="s">
        <v>149</v>
      </c>
      <c r="BM135" s="185" t="s">
        <v>720</v>
      </c>
    </row>
    <row r="136" s="13" customFormat="1">
      <c r="A136" s="13"/>
      <c r="B136" s="187"/>
      <c r="C136" s="13"/>
      <c r="D136" s="188" t="s">
        <v>155</v>
      </c>
      <c r="E136" s="189" t="s">
        <v>1</v>
      </c>
      <c r="F136" s="190" t="s">
        <v>721</v>
      </c>
      <c r="G136" s="13"/>
      <c r="H136" s="189" t="s">
        <v>1</v>
      </c>
      <c r="I136" s="191"/>
      <c r="J136" s="13"/>
      <c r="K136" s="13"/>
      <c r="L136" s="187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9" t="s">
        <v>155</v>
      </c>
      <c r="AU136" s="189" t="s">
        <v>88</v>
      </c>
      <c r="AV136" s="13" t="s">
        <v>86</v>
      </c>
      <c r="AW136" s="13" t="s">
        <v>34</v>
      </c>
      <c r="AX136" s="13" t="s">
        <v>78</v>
      </c>
      <c r="AY136" s="189" t="s">
        <v>143</v>
      </c>
    </row>
    <row r="137" s="14" customFormat="1">
      <c r="A137" s="14"/>
      <c r="B137" s="195"/>
      <c r="C137" s="14"/>
      <c r="D137" s="188" t="s">
        <v>155</v>
      </c>
      <c r="E137" s="196" t="s">
        <v>1</v>
      </c>
      <c r="F137" s="197" t="s">
        <v>722</v>
      </c>
      <c r="G137" s="14"/>
      <c r="H137" s="198">
        <v>2.2999999999999998</v>
      </c>
      <c r="I137" s="199"/>
      <c r="J137" s="14"/>
      <c r="K137" s="14"/>
      <c r="L137" s="195"/>
      <c r="M137" s="200"/>
      <c r="N137" s="201"/>
      <c r="O137" s="201"/>
      <c r="P137" s="201"/>
      <c r="Q137" s="201"/>
      <c r="R137" s="201"/>
      <c r="S137" s="201"/>
      <c r="T137" s="20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6" t="s">
        <v>155</v>
      </c>
      <c r="AU137" s="196" t="s">
        <v>88</v>
      </c>
      <c r="AV137" s="14" t="s">
        <v>88</v>
      </c>
      <c r="AW137" s="14" t="s">
        <v>34</v>
      </c>
      <c r="AX137" s="14" t="s">
        <v>78</v>
      </c>
      <c r="AY137" s="196" t="s">
        <v>143</v>
      </c>
    </row>
    <row r="138" s="15" customFormat="1">
      <c r="A138" s="15"/>
      <c r="B138" s="203"/>
      <c r="C138" s="15"/>
      <c r="D138" s="188" t="s">
        <v>155</v>
      </c>
      <c r="E138" s="204" t="s">
        <v>1</v>
      </c>
      <c r="F138" s="205" t="s">
        <v>163</v>
      </c>
      <c r="G138" s="15"/>
      <c r="H138" s="206">
        <v>2.2999999999999998</v>
      </c>
      <c r="I138" s="207"/>
      <c r="J138" s="15"/>
      <c r="K138" s="15"/>
      <c r="L138" s="203"/>
      <c r="M138" s="208"/>
      <c r="N138" s="209"/>
      <c r="O138" s="209"/>
      <c r="P138" s="209"/>
      <c r="Q138" s="209"/>
      <c r="R138" s="209"/>
      <c r="S138" s="209"/>
      <c r="T138" s="21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04" t="s">
        <v>155</v>
      </c>
      <c r="AU138" s="204" t="s">
        <v>88</v>
      </c>
      <c r="AV138" s="15" t="s">
        <v>149</v>
      </c>
      <c r="AW138" s="15" t="s">
        <v>34</v>
      </c>
      <c r="AX138" s="15" t="s">
        <v>86</v>
      </c>
      <c r="AY138" s="204" t="s">
        <v>143</v>
      </c>
    </row>
    <row r="139" s="2" customFormat="1" ht="24.15" customHeight="1">
      <c r="A139" s="38"/>
      <c r="B139" s="172"/>
      <c r="C139" s="173" t="s">
        <v>175</v>
      </c>
      <c r="D139" s="173" t="s">
        <v>145</v>
      </c>
      <c r="E139" s="174" t="s">
        <v>207</v>
      </c>
      <c r="F139" s="175" t="s">
        <v>208</v>
      </c>
      <c r="G139" s="176" t="s">
        <v>182</v>
      </c>
      <c r="H139" s="177">
        <v>6.3499999999999996</v>
      </c>
      <c r="I139" s="178"/>
      <c r="J139" s="179">
        <f>ROUND(I139*H139,2)</f>
        <v>0</v>
      </c>
      <c r="K139" s="180"/>
      <c r="L139" s="39"/>
      <c r="M139" s="181" t="s">
        <v>1</v>
      </c>
      <c r="N139" s="182" t="s">
        <v>43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149</v>
      </c>
      <c r="AT139" s="185" t="s">
        <v>145</v>
      </c>
      <c r="AU139" s="185" t="s">
        <v>88</v>
      </c>
      <c r="AY139" s="19" t="s">
        <v>143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86</v>
      </c>
      <c r="BK139" s="186">
        <f>ROUND(I139*H139,2)</f>
        <v>0</v>
      </c>
      <c r="BL139" s="19" t="s">
        <v>149</v>
      </c>
      <c r="BM139" s="185" t="s">
        <v>723</v>
      </c>
    </row>
    <row r="140" s="13" customFormat="1">
      <c r="A140" s="13"/>
      <c r="B140" s="187"/>
      <c r="C140" s="13"/>
      <c r="D140" s="188" t="s">
        <v>155</v>
      </c>
      <c r="E140" s="189" t="s">
        <v>1</v>
      </c>
      <c r="F140" s="190" t="s">
        <v>724</v>
      </c>
      <c r="G140" s="13"/>
      <c r="H140" s="189" t="s">
        <v>1</v>
      </c>
      <c r="I140" s="191"/>
      <c r="J140" s="13"/>
      <c r="K140" s="13"/>
      <c r="L140" s="187"/>
      <c r="M140" s="192"/>
      <c r="N140" s="193"/>
      <c r="O140" s="193"/>
      <c r="P140" s="193"/>
      <c r="Q140" s="193"/>
      <c r="R140" s="193"/>
      <c r="S140" s="193"/>
      <c r="T140" s="19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155</v>
      </c>
      <c r="AU140" s="189" t="s">
        <v>88</v>
      </c>
      <c r="AV140" s="13" t="s">
        <v>86</v>
      </c>
      <c r="AW140" s="13" t="s">
        <v>34</v>
      </c>
      <c r="AX140" s="13" t="s">
        <v>78</v>
      </c>
      <c r="AY140" s="189" t="s">
        <v>143</v>
      </c>
    </row>
    <row r="141" s="14" customFormat="1">
      <c r="A141" s="14"/>
      <c r="B141" s="195"/>
      <c r="C141" s="14"/>
      <c r="D141" s="188" t="s">
        <v>155</v>
      </c>
      <c r="E141" s="196" t="s">
        <v>1</v>
      </c>
      <c r="F141" s="197" t="s">
        <v>725</v>
      </c>
      <c r="G141" s="14"/>
      <c r="H141" s="198">
        <v>0.84999999999999998</v>
      </c>
      <c r="I141" s="199"/>
      <c r="J141" s="14"/>
      <c r="K141" s="14"/>
      <c r="L141" s="195"/>
      <c r="M141" s="200"/>
      <c r="N141" s="201"/>
      <c r="O141" s="201"/>
      <c r="P141" s="201"/>
      <c r="Q141" s="201"/>
      <c r="R141" s="201"/>
      <c r="S141" s="201"/>
      <c r="T141" s="20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6" t="s">
        <v>155</v>
      </c>
      <c r="AU141" s="196" t="s">
        <v>88</v>
      </c>
      <c r="AV141" s="14" t="s">
        <v>88</v>
      </c>
      <c r="AW141" s="14" t="s">
        <v>34</v>
      </c>
      <c r="AX141" s="14" t="s">
        <v>78</v>
      </c>
      <c r="AY141" s="196" t="s">
        <v>143</v>
      </c>
    </row>
    <row r="142" s="14" customFormat="1">
      <c r="A142" s="14"/>
      <c r="B142" s="195"/>
      <c r="C142" s="14"/>
      <c r="D142" s="188" t="s">
        <v>155</v>
      </c>
      <c r="E142" s="196" t="s">
        <v>1</v>
      </c>
      <c r="F142" s="197" t="s">
        <v>726</v>
      </c>
      <c r="G142" s="14"/>
      <c r="H142" s="198">
        <v>5.5</v>
      </c>
      <c r="I142" s="199"/>
      <c r="J142" s="14"/>
      <c r="K142" s="14"/>
      <c r="L142" s="195"/>
      <c r="M142" s="200"/>
      <c r="N142" s="201"/>
      <c r="O142" s="201"/>
      <c r="P142" s="201"/>
      <c r="Q142" s="201"/>
      <c r="R142" s="201"/>
      <c r="S142" s="201"/>
      <c r="T142" s="20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6" t="s">
        <v>155</v>
      </c>
      <c r="AU142" s="196" t="s">
        <v>88</v>
      </c>
      <c r="AV142" s="14" t="s">
        <v>88</v>
      </c>
      <c r="AW142" s="14" t="s">
        <v>34</v>
      </c>
      <c r="AX142" s="14" t="s">
        <v>78</v>
      </c>
      <c r="AY142" s="196" t="s">
        <v>143</v>
      </c>
    </row>
    <row r="143" s="15" customFormat="1">
      <c r="A143" s="15"/>
      <c r="B143" s="203"/>
      <c r="C143" s="15"/>
      <c r="D143" s="188" t="s">
        <v>155</v>
      </c>
      <c r="E143" s="204" t="s">
        <v>1</v>
      </c>
      <c r="F143" s="205" t="s">
        <v>163</v>
      </c>
      <c r="G143" s="15"/>
      <c r="H143" s="206">
        <v>6.3499999999999996</v>
      </c>
      <c r="I143" s="207"/>
      <c r="J143" s="15"/>
      <c r="K143" s="15"/>
      <c r="L143" s="203"/>
      <c r="M143" s="208"/>
      <c r="N143" s="209"/>
      <c r="O143" s="209"/>
      <c r="P143" s="209"/>
      <c r="Q143" s="209"/>
      <c r="R143" s="209"/>
      <c r="S143" s="209"/>
      <c r="T143" s="21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4" t="s">
        <v>155</v>
      </c>
      <c r="AU143" s="204" t="s">
        <v>88</v>
      </c>
      <c r="AV143" s="15" t="s">
        <v>149</v>
      </c>
      <c r="AW143" s="15" t="s">
        <v>34</v>
      </c>
      <c r="AX143" s="15" t="s">
        <v>86</v>
      </c>
      <c r="AY143" s="204" t="s">
        <v>143</v>
      </c>
    </row>
    <row r="144" s="2" customFormat="1" ht="33" customHeight="1">
      <c r="A144" s="38"/>
      <c r="B144" s="172"/>
      <c r="C144" s="173" t="s">
        <v>179</v>
      </c>
      <c r="D144" s="173" t="s">
        <v>145</v>
      </c>
      <c r="E144" s="174" t="s">
        <v>727</v>
      </c>
      <c r="F144" s="175" t="s">
        <v>728</v>
      </c>
      <c r="G144" s="176" t="s">
        <v>182</v>
      </c>
      <c r="H144" s="177">
        <v>5.1660000000000004</v>
      </c>
      <c r="I144" s="178"/>
      <c r="J144" s="179">
        <f>ROUND(I144*H144,2)</f>
        <v>0</v>
      </c>
      <c r="K144" s="180"/>
      <c r="L144" s="39"/>
      <c r="M144" s="181" t="s">
        <v>1</v>
      </c>
      <c r="N144" s="182" t="s">
        <v>43</v>
      </c>
      <c r="O144" s="77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5" t="s">
        <v>149</v>
      </c>
      <c r="AT144" s="185" t="s">
        <v>145</v>
      </c>
      <c r="AU144" s="185" t="s">
        <v>88</v>
      </c>
      <c r="AY144" s="19" t="s">
        <v>143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9" t="s">
        <v>86</v>
      </c>
      <c r="BK144" s="186">
        <f>ROUND(I144*H144,2)</f>
        <v>0</v>
      </c>
      <c r="BL144" s="19" t="s">
        <v>149</v>
      </c>
      <c r="BM144" s="185" t="s">
        <v>729</v>
      </c>
    </row>
    <row r="145" s="13" customFormat="1">
      <c r="A145" s="13"/>
      <c r="B145" s="187"/>
      <c r="C145" s="13"/>
      <c r="D145" s="188" t="s">
        <v>155</v>
      </c>
      <c r="E145" s="189" t="s">
        <v>1</v>
      </c>
      <c r="F145" s="190" t="s">
        <v>238</v>
      </c>
      <c r="G145" s="13"/>
      <c r="H145" s="189" t="s">
        <v>1</v>
      </c>
      <c r="I145" s="191"/>
      <c r="J145" s="13"/>
      <c r="K145" s="13"/>
      <c r="L145" s="187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155</v>
      </c>
      <c r="AU145" s="189" t="s">
        <v>88</v>
      </c>
      <c r="AV145" s="13" t="s">
        <v>86</v>
      </c>
      <c r="AW145" s="13" t="s">
        <v>34</v>
      </c>
      <c r="AX145" s="13" t="s">
        <v>78</v>
      </c>
      <c r="AY145" s="189" t="s">
        <v>143</v>
      </c>
    </row>
    <row r="146" s="13" customFormat="1">
      <c r="A146" s="13"/>
      <c r="B146" s="187"/>
      <c r="C146" s="13"/>
      <c r="D146" s="188" t="s">
        <v>155</v>
      </c>
      <c r="E146" s="189" t="s">
        <v>1</v>
      </c>
      <c r="F146" s="190" t="s">
        <v>730</v>
      </c>
      <c r="G146" s="13"/>
      <c r="H146" s="189" t="s">
        <v>1</v>
      </c>
      <c r="I146" s="191"/>
      <c r="J146" s="13"/>
      <c r="K146" s="13"/>
      <c r="L146" s="187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9" t="s">
        <v>155</v>
      </c>
      <c r="AU146" s="189" t="s">
        <v>88</v>
      </c>
      <c r="AV146" s="13" t="s">
        <v>86</v>
      </c>
      <c r="AW146" s="13" t="s">
        <v>34</v>
      </c>
      <c r="AX146" s="13" t="s">
        <v>78</v>
      </c>
      <c r="AY146" s="189" t="s">
        <v>143</v>
      </c>
    </row>
    <row r="147" s="13" customFormat="1">
      <c r="A147" s="13"/>
      <c r="B147" s="187"/>
      <c r="C147" s="13"/>
      <c r="D147" s="188" t="s">
        <v>155</v>
      </c>
      <c r="E147" s="189" t="s">
        <v>1</v>
      </c>
      <c r="F147" s="190" t="s">
        <v>731</v>
      </c>
      <c r="G147" s="13"/>
      <c r="H147" s="189" t="s">
        <v>1</v>
      </c>
      <c r="I147" s="191"/>
      <c r="J147" s="13"/>
      <c r="K147" s="13"/>
      <c r="L147" s="187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155</v>
      </c>
      <c r="AU147" s="189" t="s">
        <v>88</v>
      </c>
      <c r="AV147" s="13" t="s">
        <v>86</v>
      </c>
      <c r="AW147" s="13" t="s">
        <v>34</v>
      </c>
      <c r="AX147" s="13" t="s">
        <v>78</v>
      </c>
      <c r="AY147" s="189" t="s">
        <v>143</v>
      </c>
    </row>
    <row r="148" s="14" customFormat="1">
      <c r="A148" s="14"/>
      <c r="B148" s="195"/>
      <c r="C148" s="14"/>
      <c r="D148" s="188" t="s">
        <v>155</v>
      </c>
      <c r="E148" s="196" t="s">
        <v>1</v>
      </c>
      <c r="F148" s="197" t="s">
        <v>732</v>
      </c>
      <c r="G148" s="14"/>
      <c r="H148" s="198">
        <v>1.0800000000000001</v>
      </c>
      <c r="I148" s="199"/>
      <c r="J148" s="14"/>
      <c r="K148" s="14"/>
      <c r="L148" s="195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6" t="s">
        <v>155</v>
      </c>
      <c r="AU148" s="196" t="s">
        <v>88</v>
      </c>
      <c r="AV148" s="14" t="s">
        <v>88</v>
      </c>
      <c r="AW148" s="14" t="s">
        <v>34</v>
      </c>
      <c r="AX148" s="14" t="s">
        <v>78</v>
      </c>
      <c r="AY148" s="196" t="s">
        <v>143</v>
      </c>
    </row>
    <row r="149" s="13" customFormat="1">
      <c r="A149" s="13"/>
      <c r="B149" s="187"/>
      <c r="C149" s="13"/>
      <c r="D149" s="188" t="s">
        <v>155</v>
      </c>
      <c r="E149" s="189" t="s">
        <v>1</v>
      </c>
      <c r="F149" s="190" t="s">
        <v>733</v>
      </c>
      <c r="G149" s="13"/>
      <c r="H149" s="189" t="s">
        <v>1</v>
      </c>
      <c r="I149" s="191"/>
      <c r="J149" s="13"/>
      <c r="K149" s="13"/>
      <c r="L149" s="187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155</v>
      </c>
      <c r="AU149" s="189" t="s">
        <v>88</v>
      </c>
      <c r="AV149" s="13" t="s">
        <v>86</v>
      </c>
      <c r="AW149" s="13" t="s">
        <v>34</v>
      </c>
      <c r="AX149" s="13" t="s">
        <v>78</v>
      </c>
      <c r="AY149" s="189" t="s">
        <v>143</v>
      </c>
    </row>
    <row r="150" s="14" customFormat="1">
      <c r="A150" s="14"/>
      <c r="B150" s="195"/>
      <c r="C150" s="14"/>
      <c r="D150" s="188" t="s">
        <v>155</v>
      </c>
      <c r="E150" s="196" t="s">
        <v>1</v>
      </c>
      <c r="F150" s="197" t="s">
        <v>734</v>
      </c>
      <c r="G150" s="14"/>
      <c r="H150" s="198">
        <v>0.432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155</v>
      </c>
      <c r="AU150" s="196" t="s">
        <v>88</v>
      </c>
      <c r="AV150" s="14" t="s">
        <v>88</v>
      </c>
      <c r="AW150" s="14" t="s">
        <v>34</v>
      </c>
      <c r="AX150" s="14" t="s">
        <v>78</v>
      </c>
      <c r="AY150" s="196" t="s">
        <v>143</v>
      </c>
    </row>
    <row r="151" s="14" customFormat="1">
      <c r="A151" s="14"/>
      <c r="B151" s="195"/>
      <c r="C151" s="14"/>
      <c r="D151" s="188" t="s">
        <v>155</v>
      </c>
      <c r="E151" s="196" t="s">
        <v>1</v>
      </c>
      <c r="F151" s="197" t="s">
        <v>735</v>
      </c>
      <c r="G151" s="14"/>
      <c r="H151" s="198">
        <v>0.378</v>
      </c>
      <c r="I151" s="199"/>
      <c r="J151" s="14"/>
      <c r="K151" s="14"/>
      <c r="L151" s="195"/>
      <c r="M151" s="200"/>
      <c r="N151" s="201"/>
      <c r="O151" s="201"/>
      <c r="P151" s="201"/>
      <c r="Q151" s="201"/>
      <c r="R151" s="201"/>
      <c r="S151" s="201"/>
      <c r="T151" s="20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6" t="s">
        <v>155</v>
      </c>
      <c r="AU151" s="196" t="s">
        <v>88</v>
      </c>
      <c r="AV151" s="14" t="s">
        <v>88</v>
      </c>
      <c r="AW151" s="14" t="s">
        <v>34</v>
      </c>
      <c r="AX151" s="14" t="s">
        <v>78</v>
      </c>
      <c r="AY151" s="196" t="s">
        <v>143</v>
      </c>
    </row>
    <row r="152" s="14" customFormat="1">
      <c r="A152" s="14"/>
      <c r="B152" s="195"/>
      <c r="C152" s="14"/>
      <c r="D152" s="188" t="s">
        <v>155</v>
      </c>
      <c r="E152" s="196" t="s">
        <v>1</v>
      </c>
      <c r="F152" s="197" t="s">
        <v>736</v>
      </c>
      <c r="G152" s="14"/>
      <c r="H152" s="198">
        <v>0.57599999999999996</v>
      </c>
      <c r="I152" s="199"/>
      <c r="J152" s="14"/>
      <c r="K152" s="14"/>
      <c r="L152" s="195"/>
      <c r="M152" s="200"/>
      <c r="N152" s="201"/>
      <c r="O152" s="201"/>
      <c r="P152" s="201"/>
      <c r="Q152" s="201"/>
      <c r="R152" s="201"/>
      <c r="S152" s="201"/>
      <c r="T152" s="20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6" t="s">
        <v>155</v>
      </c>
      <c r="AU152" s="196" t="s">
        <v>88</v>
      </c>
      <c r="AV152" s="14" t="s">
        <v>88</v>
      </c>
      <c r="AW152" s="14" t="s">
        <v>34</v>
      </c>
      <c r="AX152" s="14" t="s">
        <v>78</v>
      </c>
      <c r="AY152" s="196" t="s">
        <v>143</v>
      </c>
    </row>
    <row r="153" s="14" customFormat="1">
      <c r="A153" s="14"/>
      <c r="B153" s="195"/>
      <c r="C153" s="14"/>
      <c r="D153" s="188" t="s">
        <v>155</v>
      </c>
      <c r="E153" s="196" t="s">
        <v>1</v>
      </c>
      <c r="F153" s="197" t="s">
        <v>737</v>
      </c>
      <c r="G153" s="14"/>
      <c r="H153" s="198">
        <v>2.7000000000000002</v>
      </c>
      <c r="I153" s="199"/>
      <c r="J153" s="14"/>
      <c r="K153" s="14"/>
      <c r="L153" s="195"/>
      <c r="M153" s="200"/>
      <c r="N153" s="201"/>
      <c r="O153" s="201"/>
      <c r="P153" s="201"/>
      <c r="Q153" s="201"/>
      <c r="R153" s="201"/>
      <c r="S153" s="201"/>
      <c r="T153" s="20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6" t="s">
        <v>155</v>
      </c>
      <c r="AU153" s="196" t="s">
        <v>88</v>
      </c>
      <c r="AV153" s="14" t="s">
        <v>88</v>
      </c>
      <c r="AW153" s="14" t="s">
        <v>34</v>
      </c>
      <c r="AX153" s="14" t="s">
        <v>78</v>
      </c>
      <c r="AY153" s="196" t="s">
        <v>143</v>
      </c>
    </row>
    <row r="154" s="15" customFormat="1">
      <c r="A154" s="15"/>
      <c r="B154" s="203"/>
      <c r="C154" s="15"/>
      <c r="D154" s="188" t="s">
        <v>155</v>
      </c>
      <c r="E154" s="204" t="s">
        <v>1</v>
      </c>
      <c r="F154" s="205" t="s">
        <v>163</v>
      </c>
      <c r="G154" s="15"/>
      <c r="H154" s="206">
        <v>5.1660000000000004</v>
      </c>
      <c r="I154" s="207"/>
      <c r="J154" s="15"/>
      <c r="K154" s="15"/>
      <c r="L154" s="203"/>
      <c r="M154" s="208"/>
      <c r="N154" s="209"/>
      <c r="O154" s="209"/>
      <c r="P154" s="209"/>
      <c r="Q154" s="209"/>
      <c r="R154" s="209"/>
      <c r="S154" s="209"/>
      <c r="T154" s="21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04" t="s">
        <v>155</v>
      </c>
      <c r="AU154" s="204" t="s">
        <v>88</v>
      </c>
      <c r="AV154" s="15" t="s">
        <v>149</v>
      </c>
      <c r="AW154" s="15" t="s">
        <v>34</v>
      </c>
      <c r="AX154" s="15" t="s">
        <v>86</v>
      </c>
      <c r="AY154" s="204" t="s">
        <v>143</v>
      </c>
    </row>
    <row r="155" s="2" customFormat="1" ht="33" customHeight="1">
      <c r="A155" s="38"/>
      <c r="B155" s="172"/>
      <c r="C155" s="173" t="s">
        <v>199</v>
      </c>
      <c r="D155" s="173" t="s">
        <v>145</v>
      </c>
      <c r="E155" s="174" t="s">
        <v>213</v>
      </c>
      <c r="F155" s="175" t="s">
        <v>214</v>
      </c>
      <c r="G155" s="176" t="s">
        <v>182</v>
      </c>
      <c r="H155" s="177">
        <v>24.899999999999999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43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149</v>
      </c>
      <c r="AT155" s="185" t="s">
        <v>145</v>
      </c>
      <c r="AU155" s="185" t="s">
        <v>88</v>
      </c>
      <c r="AY155" s="19" t="s">
        <v>143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86</v>
      </c>
      <c r="BK155" s="186">
        <f>ROUND(I155*H155,2)</f>
        <v>0</v>
      </c>
      <c r="BL155" s="19" t="s">
        <v>149</v>
      </c>
      <c r="BM155" s="185" t="s">
        <v>738</v>
      </c>
    </row>
    <row r="156" s="13" customFormat="1">
      <c r="A156" s="13"/>
      <c r="B156" s="187"/>
      <c r="C156" s="13"/>
      <c r="D156" s="188" t="s">
        <v>155</v>
      </c>
      <c r="E156" s="189" t="s">
        <v>1</v>
      </c>
      <c r="F156" s="190" t="s">
        <v>739</v>
      </c>
      <c r="G156" s="13"/>
      <c r="H156" s="189" t="s">
        <v>1</v>
      </c>
      <c r="I156" s="191"/>
      <c r="J156" s="13"/>
      <c r="K156" s="13"/>
      <c r="L156" s="187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155</v>
      </c>
      <c r="AU156" s="189" t="s">
        <v>88</v>
      </c>
      <c r="AV156" s="13" t="s">
        <v>86</v>
      </c>
      <c r="AW156" s="13" t="s">
        <v>34</v>
      </c>
      <c r="AX156" s="13" t="s">
        <v>78</v>
      </c>
      <c r="AY156" s="189" t="s">
        <v>143</v>
      </c>
    </row>
    <row r="157" s="14" customFormat="1">
      <c r="A157" s="14"/>
      <c r="B157" s="195"/>
      <c r="C157" s="14"/>
      <c r="D157" s="188" t="s">
        <v>155</v>
      </c>
      <c r="E157" s="196" t="s">
        <v>1</v>
      </c>
      <c r="F157" s="197" t="s">
        <v>740</v>
      </c>
      <c r="G157" s="14"/>
      <c r="H157" s="198">
        <v>24.899999999999999</v>
      </c>
      <c r="I157" s="199"/>
      <c r="J157" s="14"/>
      <c r="K157" s="14"/>
      <c r="L157" s="195"/>
      <c r="M157" s="200"/>
      <c r="N157" s="201"/>
      <c r="O157" s="201"/>
      <c r="P157" s="201"/>
      <c r="Q157" s="201"/>
      <c r="R157" s="201"/>
      <c r="S157" s="201"/>
      <c r="T157" s="20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6" t="s">
        <v>155</v>
      </c>
      <c r="AU157" s="196" t="s">
        <v>88</v>
      </c>
      <c r="AV157" s="14" t="s">
        <v>88</v>
      </c>
      <c r="AW157" s="14" t="s">
        <v>34</v>
      </c>
      <c r="AX157" s="14" t="s">
        <v>78</v>
      </c>
      <c r="AY157" s="196" t="s">
        <v>143</v>
      </c>
    </row>
    <row r="158" s="15" customFormat="1">
      <c r="A158" s="15"/>
      <c r="B158" s="203"/>
      <c r="C158" s="15"/>
      <c r="D158" s="188" t="s">
        <v>155</v>
      </c>
      <c r="E158" s="204" t="s">
        <v>1</v>
      </c>
      <c r="F158" s="205" t="s">
        <v>163</v>
      </c>
      <c r="G158" s="15"/>
      <c r="H158" s="206">
        <v>24.899999999999999</v>
      </c>
      <c r="I158" s="207"/>
      <c r="J158" s="15"/>
      <c r="K158" s="15"/>
      <c r="L158" s="203"/>
      <c r="M158" s="208"/>
      <c r="N158" s="209"/>
      <c r="O158" s="209"/>
      <c r="P158" s="209"/>
      <c r="Q158" s="209"/>
      <c r="R158" s="209"/>
      <c r="S158" s="209"/>
      <c r="T158" s="21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04" t="s">
        <v>155</v>
      </c>
      <c r="AU158" s="204" t="s">
        <v>88</v>
      </c>
      <c r="AV158" s="15" t="s">
        <v>149</v>
      </c>
      <c r="AW158" s="15" t="s">
        <v>34</v>
      </c>
      <c r="AX158" s="15" t="s">
        <v>86</v>
      </c>
      <c r="AY158" s="204" t="s">
        <v>143</v>
      </c>
    </row>
    <row r="159" s="2" customFormat="1" ht="33" customHeight="1">
      <c r="A159" s="38"/>
      <c r="B159" s="172"/>
      <c r="C159" s="173" t="s">
        <v>206</v>
      </c>
      <c r="D159" s="173" t="s">
        <v>145</v>
      </c>
      <c r="E159" s="174" t="s">
        <v>252</v>
      </c>
      <c r="F159" s="175" t="s">
        <v>253</v>
      </c>
      <c r="G159" s="176" t="s">
        <v>182</v>
      </c>
      <c r="H159" s="177">
        <v>182.44900000000001</v>
      </c>
      <c r="I159" s="178"/>
      <c r="J159" s="179">
        <f>ROUND(I159*H159,2)</f>
        <v>0</v>
      </c>
      <c r="K159" s="180"/>
      <c r="L159" s="39"/>
      <c r="M159" s="181" t="s">
        <v>1</v>
      </c>
      <c r="N159" s="182" t="s">
        <v>43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149</v>
      </c>
      <c r="AT159" s="185" t="s">
        <v>145</v>
      </c>
      <c r="AU159" s="185" t="s">
        <v>88</v>
      </c>
      <c r="AY159" s="19" t="s">
        <v>143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86</v>
      </c>
      <c r="BK159" s="186">
        <f>ROUND(I159*H159,2)</f>
        <v>0</v>
      </c>
      <c r="BL159" s="19" t="s">
        <v>149</v>
      </c>
      <c r="BM159" s="185" t="s">
        <v>741</v>
      </c>
    </row>
    <row r="160" s="14" customFormat="1">
      <c r="A160" s="14"/>
      <c r="B160" s="195"/>
      <c r="C160" s="14"/>
      <c r="D160" s="188" t="s">
        <v>155</v>
      </c>
      <c r="E160" s="196" t="s">
        <v>1</v>
      </c>
      <c r="F160" s="197" t="s">
        <v>742</v>
      </c>
      <c r="G160" s="14"/>
      <c r="H160" s="198">
        <v>182.44900000000001</v>
      </c>
      <c r="I160" s="199"/>
      <c r="J160" s="14"/>
      <c r="K160" s="14"/>
      <c r="L160" s="195"/>
      <c r="M160" s="200"/>
      <c r="N160" s="201"/>
      <c r="O160" s="201"/>
      <c r="P160" s="201"/>
      <c r="Q160" s="201"/>
      <c r="R160" s="201"/>
      <c r="S160" s="201"/>
      <c r="T160" s="20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6" t="s">
        <v>155</v>
      </c>
      <c r="AU160" s="196" t="s">
        <v>88</v>
      </c>
      <c r="AV160" s="14" t="s">
        <v>88</v>
      </c>
      <c r="AW160" s="14" t="s">
        <v>34</v>
      </c>
      <c r="AX160" s="14" t="s">
        <v>78</v>
      </c>
      <c r="AY160" s="196" t="s">
        <v>143</v>
      </c>
    </row>
    <row r="161" s="15" customFormat="1">
      <c r="A161" s="15"/>
      <c r="B161" s="203"/>
      <c r="C161" s="15"/>
      <c r="D161" s="188" t="s">
        <v>155</v>
      </c>
      <c r="E161" s="204" t="s">
        <v>1</v>
      </c>
      <c r="F161" s="205" t="s">
        <v>163</v>
      </c>
      <c r="G161" s="15"/>
      <c r="H161" s="206">
        <v>182.44900000000001</v>
      </c>
      <c r="I161" s="207"/>
      <c r="J161" s="15"/>
      <c r="K161" s="15"/>
      <c r="L161" s="203"/>
      <c r="M161" s="208"/>
      <c r="N161" s="209"/>
      <c r="O161" s="209"/>
      <c r="P161" s="209"/>
      <c r="Q161" s="209"/>
      <c r="R161" s="209"/>
      <c r="S161" s="209"/>
      <c r="T161" s="21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4" t="s">
        <v>155</v>
      </c>
      <c r="AU161" s="204" t="s">
        <v>88</v>
      </c>
      <c r="AV161" s="15" t="s">
        <v>149</v>
      </c>
      <c r="AW161" s="15" t="s">
        <v>34</v>
      </c>
      <c r="AX161" s="15" t="s">
        <v>86</v>
      </c>
      <c r="AY161" s="204" t="s">
        <v>143</v>
      </c>
    </row>
    <row r="162" s="2" customFormat="1" ht="24.15" customHeight="1">
      <c r="A162" s="38"/>
      <c r="B162" s="172"/>
      <c r="C162" s="173" t="s">
        <v>212</v>
      </c>
      <c r="D162" s="173" t="s">
        <v>145</v>
      </c>
      <c r="E162" s="174" t="s">
        <v>257</v>
      </c>
      <c r="F162" s="175" t="s">
        <v>258</v>
      </c>
      <c r="G162" s="176" t="s">
        <v>182</v>
      </c>
      <c r="H162" s="177">
        <v>182.44900000000001</v>
      </c>
      <c r="I162" s="178"/>
      <c r="J162" s="179">
        <f>ROUND(I162*H162,2)</f>
        <v>0</v>
      </c>
      <c r="K162" s="180"/>
      <c r="L162" s="39"/>
      <c r="M162" s="181" t="s">
        <v>1</v>
      </c>
      <c r="N162" s="182" t="s">
        <v>43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149</v>
      </c>
      <c r="AT162" s="185" t="s">
        <v>145</v>
      </c>
      <c r="AU162" s="185" t="s">
        <v>88</v>
      </c>
      <c r="AY162" s="19" t="s">
        <v>143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86</v>
      </c>
      <c r="BK162" s="186">
        <f>ROUND(I162*H162,2)</f>
        <v>0</v>
      </c>
      <c r="BL162" s="19" t="s">
        <v>149</v>
      </c>
      <c r="BM162" s="185" t="s">
        <v>743</v>
      </c>
    </row>
    <row r="163" s="14" customFormat="1">
      <c r="A163" s="14"/>
      <c r="B163" s="195"/>
      <c r="C163" s="14"/>
      <c r="D163" s="188" t="s">
        <v>155</v>
      </c>
      <c r="E163" s="196" t="s">
        <v>1</v>
      </c>
      <c r="F163" s="197" t="s">
        <v>744</v>
      </c>
      <c r="G163" s="14"/>
      <c r="H163" s="198">
        <v>182.44900000000001</v>
      </c>
      <c r="I163" s="199"/>
      <c r="J163" s="14"/>
      <c r="K163" s="14"/>
      <c r="L163" s="195"/>
      <c r="M163" s="200"/>
      <c r="N163" s="201"/>
      <c r="O163" s="201"/>
      <c r="P163" s="201"/>
      <c r="Q163" s="201"/>
      <c r="R163" s="201"/>
      <c r="S163" s="201"/>
      <c r="T163" s="20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6" t="s">
        <v>155</v>
      </c>
      <c r="AU163" s="196" t="s">
        <v>88</v>
      </c>
      <c r="AV163" s="14" t="s">
        <v>88</v>
      </c>
      <c r="AW163" s="14" t="s">
        <v>34</v>
      </c>
      <c r="AX163" s="14" t="s">
        <v>78</v>
      </c>
      <c r="AY163" s="196" t="s">
        <v>143</v>
      </c>
    </row>
    <row r="164" s="15" customFormat="1">
      <c r="A164" s="15"/>
      <c r="B164" s="203"/>
      <c r="C164" s="15"/>
      <c r="D164" s="188" t="s">
        <v>155</v>
      </c>
      <c r="E164" s="204" t="s">
        <v>1</v>
      </c>
      <c r="F164" s="205" t="s">
        <v>163</v>
      </c>
      <c r="G164" s="15"/>
      <c r="H164" s="206">
        <v>182.44900000000001</v>
      </c>
      <c r="I164" s="207"/>
      <c r="J164" s="15"/>
      <c r="K164" s="15"/>
      <c r="L164" s="203"/>
      <c r="M164" s="208"/>
      <c r="N164" s="209"/>
      <c r="O164" s="209"/>
      <c r="P164" s="209"/>
      <c r="Q164" s="209"/>
      <c r="R164" s="209"/>
      <c r="S164" s="209"/>
      <c r="T164" s="21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4" t="s">
        <v>155</v>
      </c>
      <c r="AU164" s="204" t="s">
        <v>88</v>
      </c>
      <c r="AV164" s="15" t="s">
        <v>149</v>
      </c>
      <c r="AW164" s="15" t="s">
        <v>34</v>
      </c>
      <c r="AX164" s="15" t="s">
        <v>86</v>
      </c>
      <c r="AY164" s="204" t="s">
        <v>143</v>
      </c>
    </row>
    <row r="165" s="2" customFormat="1" ht="24.15" customHeight="1">
      <c r="A165" s="38"/>
      <c r="B165" s="172"/>
      <c r="C165" s="173" t="s">
        <v>224</v>
      </c>
      <c r="D165" s="173" t="s">
        <v>145</v>
      </c>
      <c r="E165" s="174" t="s">
        <v>263</v>
      </c>
      <c r="F165" s="175" t="s">
        <v>264</v>
      </c>
      <c r="G165" s="176" t="s">
        <v>153</v>
      </c>
      <c r="H165" s="177">
        <v>674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43</v>
      </c>
      <c r="O165" s="77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149</v>
      </c>
      <c r="AT165" s="185" t="s">
        <v>145</v>
      </c>
      <c r="AU165" s="185" t="s">
        <v>88</v>
      </c>
      <c r="AY165" s="19" t="s">
        <v>143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86</v>
      </c>
      <c r="BK165" s="186">
        <f>ROUND(I165*H165,2)</f>
        <v>0</v>
      </c>
      <c r="BL165" s="19" t="s">
        <v>149</v>
      </c>
      <c r="BM165" s="185" t="s">
        <v>745</v>
      </c>
    </row>
    <row r="166" s="13" customFormat="1">
      <c r="A166" s="13"/>
      <c r="B166" s="187"/>
      <c r="C166" s="13"/>
      <c r="D166" s="188" t="s">
        <v>155</v>
      </c>
      <c r="E166" s="189" t="s">
        <v>1</v>
      </c>
      <c r="F166" s="190" t="s">
        <v>184</v>
      </c>
      <c r="G166" s="13"/>
      <c r="H166" s="189" t="s">
        <v>1</v>
      </c>
      <c r="I166" s="191"/>
      <c r="J166" s="13"/>
      <c r="K166" s="13"/>
      <c r="L166" s="187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155</v>
      </c>
      <c r="AU166" s="189" t="s">
        <v>88</v>
      </c>
      <c r="AV166" s="13" t="s">
        <v>86</v>
      </c>
      <c r="AW166" s="13" t="s">
        <v>34</v>
      </c>
      <c r="AX166" s="13" t="s">
        <v>78</v>
      </c>
      <c r="AY166" s="189" t="s">
        <v>143</v>
      </c>
    </row>
    <row r="167" s="13" customFormat="1">
      <c r="A167" s="13"/>
      <c r="B167" s="187"/>
      <c r="C167" s="13"/>
      <c r="D167" s="188" t="s">
        <v>155</v>
      </c>
      <c r="E167" s="189" t="s">
        <v>1</v>
      </c>
      <c r="F167" s="190" t="s">
        <v>718</v>
      </c>
      <c r="G167" s="13"/>
      <c r="H167" s="189" t="s">
        <v>1</v>
      </c>
      <c r="I167" s="191"/>
      <c r="J167" s="13"/>
      <c r="K167" s="13"/>
      <c r="L167" s="187"/>
      <c r="M167" s="192"/>
      <c r="N167" s="193"/>
      <c r="O167" s="193"/>
      <c r="P167" s="193"/>
      <c r="Q167" s="193"/>
      <c r="R167" s="193"/>
      <c r="S167" s="193"/>
      <c r="T167" s="19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9" t="s">
        <v>155</v>
      </c>
      <c r="AU167" s="189" t="s">
        <v>88</v>
      </c>
      <c r="AV167" s="13" t="s">
        <v>86</v>
      </c>
      <c r="AW167" s="13" t="s">
        <v>34</v>
      </c>
      <c r="AX167" s="13" t="s">
        <v>78</v>
      </c>
      <c r="AY167" s="189" t="s">
        <v>143</v>
      </c>
    </row>
    <row r="168" s="14" customFormat="1">
      <c r="A168" s="14"/>
      <c r="B168" s="195"/>
      <c r="C168" s="14"/>
      <c r="D168" s="188" t="s">
        <v>155</v>
      </c>
      <c r="E168" s="196" t="s">
        <v>1</v>
      </c>
      <c r="F168" s="197" t="s">
        <v>746</v>
      </c>
      <c r="G168" s="14"/>
      <c r="H168" s="198">
        <v>638</v>
      </c>
      <c r="I168" s="199"/>
      <c r="J168" s="14"/>
      <c r="K168" s="14"/>
      <c r="L168" s="195"/>
      <c r="M168" s="200"/>
      <c r="N168" s="201"/>
      <c r="O168" s="201"/>
      <c r="P168" s="201"/>
      <c r="Q168" s="201"/>
      <c r="R168" s="201"/>
      <c r="S168" s="201"/>
      <c r="T168" s="20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6" t="s">
        <v>155</v>
      </c>
      <c r="AU168" s="196" t="s">
        <v>88</v>
      </c>
      <c r="AV168" s="14" t="s">
        <v>88</v>
      </c>
      <c r="AW168" s="14" t="s">
        <v>34</v>
      </c>
      <c r="AX168" s="14" t="s">
        <v>78</v>
      </c>
      <c r="AY168" s="196" t="s">
        <v>143</v>
      </c>
    </row>
    <row r="169" s="13" customFormat="1">
      <c r="A169" s="13"/>
      <c r="B169" s="187"/>
      <c r="C169" s="13"/>
      <c r="D169" s="188" t="s">
        <v>155</v>
      </c>
      <c r="E169" s="189" t="s">
        <v>1</v>
      </c>
      <c r="F169" s="190" t="s">
        <v>238</v>
      </c>
      <c r="G169" s="13"/>
      <c r="H169" s="189" t="s">
        <v>1</v>
      </c>
      <c r="I169" s="191"/>
      <c r="J169" s="13"/>
      <c r="K169" s="13"/>
      <c r="L169" s="187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155</v>
      </c>
      <c r="AU169" s="189" t="s">
        <v>88</v>
      </c>
      <c r="AV169" s="13" t="s">
        <v>86</v>
      </c>
      <c r="AW169" s="13" t="s">
        <v>34</v>
      </c>
      <c r="AX169" s="13" t="s">
        <v>78</v>
      </c>
      <c r="AY169" s="189" t="s">
        <v>143</v>
      </c>
    </row>
    <row r="170" s="14" customFormat="1">
      <c r="A170" s="14"/>
      <c r="B170" s="195"/>
      <c r="C170" s="14"/>
      <c r="D170" s="188" t="s">
        <v>155</v>
      </c>
      <c r="E170" s="196" t="s">
        <v>1</v>
      </c>
      <c r="F170" s="197" t="s">
        <v>747</v>
      </c>
      <c r="G170" s="14"/>
      <c r="H170" s="198">
        <v>27</v>
      </c>
      <c r="I170" s="199"/>
      <c r="J170" s="14"/>
      <c r="K170" s="14"/>
      <c r="L170" s="195"/>
      <c r="M170" s="200"/>
      <c r="N170" s="201"/>
      <c r="O170" s="201"/>
      <c r="P170" s="201"/>
      <c r="Q170" s="201"/>
      <c r="R170" s="201"/>
      <c r="S170" s="201"/>
      <c r="T170" s="20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6" t="s">
        <v>155</v>
      </c>
      <c r="AU170" s="196" t="s">
        <v>88</v>
      </c>
      <c r="AV170" s="14" t="s">
        <v>88</v>
      </c>
      <c r="AW170" s="14" t="s">
        <v>34</v>
      </c>
      <c r="AX170" s="14" t="s">
        <v>78</v>
      </c>
      <c r="AY170" s="196" t="s">
        <v>143</v>
      </c>
    </row>
    <row r="171" s="14" customFormat="1">
      <c r="A171" s="14"/>
      <c r="B171" s="195"/>
      <c r="C171" s="14"/>
      <c r="D171" s="188" t="s">
        <v>155</v>
      </c>
      <c r="E171" s="196" t="s">
        <v>1</v>
      </c>
      <c r="F171" s="197" t="s">
        <v>748</v>
      </c>
      <c r="G171" s="14"/>
      <c r="H171" s="198">
        <v>9</v>
      </c>
      <c r="I171" s="199"/>
      <c r="J171" s="14"/>
      <c r="K171" s="14"/>
      <c r="L171" s="195"/>
      <c r="M171" s="200"/>
      <c r="N171" s="201"/>
      <c r="O171" s="201"/>
      <c r="P171" s="201"/>
      <c r="Q171" s="201"/>
      <c r="R171" s="201"/>
      <c r="S171" s="201"/>
      <c r="T171" s="20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6" t="s">
        <v>155</v>
      </c>
      <c r="AU171" s="196" t="s">
        <v>88</v>
      </c>
      <c r="AV171" s="14" t="s">
        <v>88</v>
      </c>
      <c r="AW171" s="14" t="s">
        <v>34</v>
      </c>
      <c r="AX171" s="14" t="s">
        <v>78</v>
      </c>
      <c r="AY171" s="196" t="s">
        <v>143</v>
      </c>
    </row>
    <row r="172" s="15" customFormat="1">
      <c r="A172" s="15"/>
      <c r="B172" s="203"/>
      <c r="C172" s="15"/>
      <c r="D172" s="188" t="s">
        <v>155</v>
      </c>
      <c r="E172" s="204" t="s">
        <v>1</v>
      </c>
      <c r="F172" s="205" t="s">
        <v>163</v>
      </c>
      <c r="G172" s="15"/>
      <c r="H172" s="206">
        <v>674</v>
      </c>
      <c r="I172" s="207"/>
      <c r="J172" s="15"/>
      <c r="K172" s="15"/>
      <c r="L172" s="203"/>
      <c r="M172" s="208"/>
      <c r="N172" s="209"/>
      <c r="O172" s="209"/>
      <c r="P172" s="209"/>
      <c r="Q172" s="209"/>
      <c r="R172" s="209"/>
      <c r="S172" s="209"/>
      <c r="T172" s="21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4" t="s">
        <v>155</v>
      </c>
      <c r="AU172" s="204" t="s">
        <v>88</v>
      </c>
      <c r="AV172" s="15" t="s">
        <v>149</v>
      </c>
      <c r="AW172" s="15" t="s">
        <v>34</v>
      </c>
      <c r="AX172" s="15" t="s">
        <v>86</v>
      </c>
      <c r="AY172" s="204" t="s">
        <v>143</v>
      </c>
    </row>
    <row r="173" s="2" customFormat="1" ht="16.5" customHeight="1">
      <c r="A173" s="38"/>
      <c r="B173" s="172"/>
      <c r="C173" s="173" t="s">
        <v>251</v>
      </c>
      <c r="D173" s="173" t="s">
        <v>145</v>
      </c>
      <c r="E173" s="174" t="s">
        <v>275</v>
      </c>
      <c r="F173" s="175" t="s">
        <v>276</v>
      </c>
      <c r="G173" s="176" t="s">
        <v>182</v>
      </c>
      <c r="H173" s="177">
        <v>182.35900000000001</v>
      </c>
      <c r="I173" s="178"/>
      <c r="J173" s="179">
        <f>ROUND(I173*H173,2)</f>
        <v>0</v>
      </c>
      <c r="K173" s="180"/>
      <c r="L173" s="39"/>
      <c r="M173" s="181" t="s">
        <v>1</v>
      </c>
      <c r="N173" s="182" t="s">
        <v>43</v>
      </c>
      <c r="O173" s="77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149</v>
      </c>
      <c r="AT173" s="185" t="s">
        <v>145</v>
      </c>
      <c r="AU173" s="185" t="s">
        <v>88</v>
      </c>
      <c r="AY173" s="19" t="s">
        <v>143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86</v>
      </c>
      <c r="BK173" s="186">
        <f>ROUND(I173*H173,2)</f>
        <v>0</v>
      </c>
      <c r="BL173" s="19" t="s">
        <v>149</v>
      </c>
      <c r="BM173" s="185" t="s">
        <v>749</v>
      </c>
    </row>
    <row r="174" s="14" customFormat="1">
      <c r="A174" s="14"/>
      <c r="B174" s="195"/>
      <c r="C174" s="14"/>
      <c r="D174" s="188" t="s">
        <v>155</v>
      </c>
      <c r="E174" s="196" t="s">
        <v>1</v>
      </c>
      <c r="F174" s="197" t="s">
        <v>750</v>
      </c>
      <c r="G174" s="14"/>
      <c r="H174" s="198">
        <v>182.35900000000001</v>
      </c>
      <c r="I174" s="199"/>
      <c r="J174" s="14"/>
      <c r="K174" s="14"/>
      <c r="L174" s="195"/>
      <c r="M174" s="200"/>
      <c r="N174" s="201"/>
      <c r="O174" s="201"/>
      <c r="P174" s="201"/>
      <c r="Q174" s="201"/>
      <c r="R174" s="201"/>
      <c r="S174" s="201"/>
      <c r="T174" s="20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6" t="s">
        <v>155</v>
      </c>
      <c r="AU174" s="196" t="s">
        <v>88</v>
      </c>
      <c r="AV174" s="14" t="s">
        <v>88</v>
      </c>
      <c r="AW174" s="14" t="s">
        <v>34</v>
      </c>
      <c r="AX174" s="14" t="s">
        <v>86</v>
      </c>
      <c r="AY174" s="196" t="s">
        <v>143</v>
      </c>
    </row>
    <row r="175" s="2" customFormat="1" ht="33" customHeight="1">
      <c r="A175" s="38"/>
      <c r="B175" s="172"/>
      <c r="C175" s="173" t="s">
        <v>256</v>
      </c>
      <c r="D175" s="173" t="s">
        <v>145</v>
      </c>
      <c r="E175" s="174" t="s">
        <v>279</v>
      </c>
      <c r="F175" s="175" t="s">
        <v>280</v>
      </c>
      <c r="G175" s="176" t="s">
        <v>281</v>
      </c>
      <c r="H175" s="177">
        <v>364.71800000000002</v>
      </c>
      <c r="I175" s="178"/>
      <c r="J175" s="179">
        <f>ROUND(I175*H175,2)</f>
        <v>0</v>
      </c>
      <c r="K175" s="180"/>
      <c r="L175" s="39"/>
      <c r="M175" s="181" t="s">
        <v>1</v>
      </c>
      <c r="N175" s="182" t="s">
        <v>43</v>
      </c>
      <c r="O175" s="77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5" t="s">
        <v>149</v>
      </c>
      <c r="AT175" s="185" t="s">
        <v>145</v>
      </c>
      <c r="AU175" s="185" t="s">
        <v>88</v>
      </c>
      <c r="AY175" s="19" t="s">
        <v>143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9" t="s">
        <v>86</v>
      </c>
      <c r="BK175" s="186">
        <f>ROUND(I175*H175,2)</f>
        <v>0</v>
      </c>
      <c r="BL175" s="19" t="s">
        <v>149</v>
      </c>
      <c r="BM175" s="185" t="s">
        <v>751</v>
      </c>
    </row>
    <row r="176" s="14" customFormat="1">
      <c r="A176" s="14"/>
      <c r="B176" s="195"/>
      <c r="C176" s="14"/>
      <c r="D176" s="188" t="s">
        <v>155</v>
      </c>
      <c r="E176" s="196" t="s">
        <v>1</v>
      </c>
      <c r="F176" s="197" t="s">
        <v>752</v>
      </c>
      <c r="G176" s="14"/>
      <c r="H176" s="198">
        <v>364.71800000000002</v>
      </c>
      <c r="I176" s="199"/>
      <c r="J176" s="14"/>
      <c r="K176" s="14"/>
      <c r="L176" s="195"/>
      <c r="M176" s="200"/>
      <c r="N176" s="201"/>
      <c r="O176" s="201"/>
      <c r="P176" s="201"/>
      <c r="Q176" s="201"/>
      <c r="R176" s="201"/>
      <c r="S176" s="201"/>
      <c r="T176" s="20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6" t="s">
        <v>155</v>
      </c>
      <c r="AU176" s="196" t="s">
        <v>88</v>
      </c>
      <c r="AV176" s="14" t="s">
        <v>88</v>
      </c>
      <c r="AW176" s="14" t="s">
        <v>34</v>
      </c>
      <c r="AX176" s="14" t="s">
        <v>78</v>
      </c>
      <c r="AY176" s="196" t="s">
        <v>143</v>
      </c>
    </row>
    <row r="177" s="15" customFormat="1">
      <c r="A177" s="15"/>
      <c r="B177" s="203"/>
      <c r="C177" s="15"/>
      <c r="D177" s="188" t="s">
        <v>155</v>
      </c>
      <c r="E177" s="204" t="s">
        <v>1</v>
      </c>
      <c r="F177" s="205" t="s">
        <v>163</v>
      </c>
      <c r="G177" s="15"/>
      <c r="H177" s="206">
        <v>364.71800000000002</v>
      </c>
      <c r="I177" s="207"/>
      <c r="J177" s="15"/>
      <c r="K177" s="15"/>
      <c r="L177" s="203"/>
      <c r="M177" s="208"/>
      <c r="N177" s="209"/>
      <c r="O177" s="209"/>
      <c r="P177" s="209"/>
      <c r="Q177" s="209"/>
      <c r="R177" s="209"/>
      <c r="S177" s="209"/>
      <c r="T177" s="21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04" t="s">
        <v>155</v>
      </c>
      <c r="AU177" s="204" t="s">
        <v>88</v>
      </c>
      <c r="AV177" s="15" t="s">
        <v>149</v>
      </c>
      <c r="AW177" s="15" t="s">
        <v>34</v>
      </c>
      <c r="AX177" s="15" t="s">
        <v>86</v>
      </c>
      <c r="AY177" s="204" t="s">
        <v>143</v>
      </c>
    </row>
    <row r="178" s="2" customFormat="1" ht="24.15" customHeight="1">
      <c r="A178" s="38"/>
      <c r="B178" s="172"/>
      <c r="C178" s="173" t="s">
        <v>262</v>
      </c>
      <c r="D178" s="173" t="s">
        <v>145</v>
      </c>
      <c r="E178" s="174" t="s">
        <v>285</v>
      </c>
      <c r="F178" s="175" t="s">
        <v>286</v>
      </c>
      <c r="G178" s="176" t="s">
        <v>153</v>
      </c>
      <c r="H178" s="177">
        <v>674</v>
      </c>
      <c r="I178" s="178"/>
      <c r="J178" s="179">
        <f>ROUND(I178*H178,2)</f>
        <v>0</v>
      </c>
      <c r="K178" s="180"/>
      <c r="L178" s="39"/>
      <c r="M178" s="181" t="s">
        <v>1</v>
      </c>
      <c r="N178" s="182" t="s">
        <v>43</v>
      </c>
      <c r="O178" s="77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5" t="s">
        <v>149</v>
      </c>
      <c r="AT178" s="185" t="s">
        <v>145</v>
      </c>
      <c r="AU178" s="185" t="s">
        <v>88</v>
      </c>
      <c r="AY178" s="19" t="s">
        <v>143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9" t="s">
        <v>86</v>
      </c>
      <c r="BK178" s="186">
        <f>ROUND(I178*H178,2)</f>
        <v>0</v>
      </c>
      <c r="BL178" s="19" t="s">
        <v>149</v>
      </c>
      <c r="BM178" s="185" t="s">
        <v>753</v>
      </c>
    </row>
    <row r="179" s="13" customFormat="1">
      <c r="A179" s="13"/>
      <c r="B179" s="187"/>
      <c r="C179" s="13"/>
      <c r="D179" s="188" t="s">
        <v>155</v>
      </c>
      <c r="E179" s="189" t="s">
        <v>1</v>
      </c>
      <c r="F179" s="190" t="s">
        <v>754</v>
      </c>
      <c r="G179" s="13"/>
      <c r="H179" s="189" t="s">
        <v>1</v>
      </c>
      <c r="I179" s="191"/>
      <c r="J179" s="13"/>
      <c r="K179" s="13"/>
      <c r="L179" s="187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155</v>
      </c>
      <c r="AU179" s="189" t="s">
        <v>88</v>
      </c>
      <c r="AV179" s="13" t="s">
        <v>86</v>
      </c>
      <c r="AW179" s="13" t="s">
        <v>34</v>
      </c>
      <c r="AX179" s="13" t="s">
        <v>78</v>
      </c>
      <c r="AY179" s="189" t="s">
        <v>143</v>
      </c>
    </row>
    <row r="180" s="14" customFormat="1">
      <c r="A180" s="14"/>
      <c r="B180" s="195"/>
      <c r="C180" s="14"/>
      <c r="D180" s="188" t="s">
        <v>155</v>
      </c>
      <c r="E180" s="196" t="s">
        <v>1</v>
      </c>
      <c r="F180" s="197" t="s">
        <v>746</v>
      </c>
      <c r="G180" s="14"/>
      <c r="H180" s="198">
        <v>638</v>
      </c>
      <c r="I180" s="199"/>
      <c r="J180" s="14"/>
      <c r="K180" s="14"/>
      <c r="L180" s="195"/>
      <c r="M180" s="200"/>
      <c r="N180" s="201"/>
      <c r="O180" s="201"/>
      <c r="P180" s="201"/>
      <c r="Q180" s="201"/>
      <c r="R180" s="201"/>
      <c r="S180" s="201"/>
      <c r="T180" s="20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6" t="s">
        <v>155</v>
      </c>
      <c r="AU180" s="196" t="s">
        <v>88</v>
      </c>
      <c r="AV180" s="14" t="s">
        <v>88</v>
      </c>
      <c r="AW180" s="14" t="s">
        <v>34</v>
      </c>
      <c r="AX180" s="14" t="s">
        <v>78</v>
      </c>
      <c r="AY180" s="196" t="s">
        <v>143</v>
      </c>
    </row>
    <row r="181" s="13" customFormat="1">
      <c r="A181" s="13"/>
      <c r="B181" s="187"/>
      <c r="C181" s="13"/>
      <c r="D181" s="188" t="s">
        <v>155</v>
      </c>
      <c r="E181" s="189" t="s">
        <v>1</v>
      </c>
      <c r="F181" s="190" t="s">
        <v>238</v>
      </c>
      <c r="G181" s="13"/>
      <c r="H181" s="189" t="s">
        <v>1</v>
      </c>
      <c r="I181" s="191"/>
      <c r="J181" s="13"/>
      <c r="K181" s="13"/>
      <c r="L181" s="187"/>
      <c r="M181" s="192"/>
      <c r="N181" s="193"/>
      <c r="O181" s="193"/>
      <c r="P181" s="193"/>
      <c r="Q181" s="193"/>
      <c r="R181" s="193"/>
      <c r="S181" s="193"/>
      <c r="T181" s="19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9" t="s">
        <v>155</v>
      </c>
      <c r="AU181" s="189" t="s">
        <v>88</v>
      </c>
      <c r="AV181" s="13" t="s">
        <v>86</v>
      </c>
      <c r="AW181" s="13" t="s">
        <v>34</v>
      </c>
      <c r="AX181" s="13" t="s">
        <v>78</v>
      </c>
      <c r="AY181" s="189" t="s">
        <v>143</v>
      </c>
    </row>
    <row r="182" s="14" customFormat="1">
      <c r="A182" s="14"/>
      <c r="B182" s="195"/>
      <c r="C182" s="14"/>
      <c r="D182" s="188" t="s">
        <v>155</v>
      </c>
      <c r="E182" s="196" t="s">
        <v>1</v>
      </c>
      <c r="F182" s="197" t="s">
        <v>755</v>
      </c>
      <c r="G182" s="14"/>
      <c r="H182" s="198">
        <v>27</v>
      </c>
      <c r="I182" s="199"/>
      <c r="J182" s="14"/>
      <c r="K182" s="14"/>
      <c r="L182" s="195"/>
      <c r="M182" s="200"/>
      <c r="N182" s="201"/>
      <c r="O182" s="201"/>
      <c r="P182" s="201"/>
      <c r="Q182" s="201"/>
      <c r="R182" s="201"/>
      <c r="S182" s="201"/>
      <c r="T182" s="20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6" t="s">
        <v>155</v>
      </c>
      <c r="AU182" s="196" t="s">
        <v>88</v>
      </c>
      <c r="AV182" s="14" t="s">
        <v>88</v>
      </c>
      <c r="AW182" s="14" t="s">
        <v>34</v>
      </c>
      <c r="AX182" s="14" t="s">
        <v>78</v>
      </c>
      <c r="AY182" s="196" t="s">
        <v>143</v>
      </c>
    </row>
    <row r="183" s="14" customFormat="1">
      <c r="A183" s="14"/>
      <c r="B183" s="195"/>
      <c r="C183" s="14"/>
      <c r="D183" s="188" t="s">
        <v>155</v>
      </c>
      <c r="E183" s="196" t="s">
        <v>1</v>
      </c>
      <c r="F183" s="197" t="s">
        <v>756</v>
      </c>
      <c r="G183" s="14"/>
      <c r="H183" s="198">
        <v>9</v>
      </c>
      <c r="I183" s="199"/>
      <c r="J183" s="14"/>
      <c r="K183" s="14"/>
      <c r="L183" s="195"/>
      <c r="M183" s="200"/>
      <c r="N183" s="201"/>
      <c r="O183" s="201"/>
      <c r="P183" s="201"/>
      <c r="Q183" s="201"/>
      <c r="R183" s="201"/>
      <c r="S183" s="201"/>
      <c r="T183" s="20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6" t="s">
        <v>155</v>
      </c>
      <c r="AU183" s="196" t="s">
        <v>88</v>
      </c>
      <c r="AV183" s="14" t="s">
        <v>88</v>
      </c>
      <c r="AW183" s="14" t="s">
        <v>34</v>
      </c>
      <c r="AX183" s="14" t="s">
        <v>78</v>
      </c>
      <c r="AY183" s="196" t="s">
        <v>143</v>
      </c>
    </row>
    <row r="184" s="15" customFormat="1">
      <c r="A184" s="15"/>
      <c r="B184" s="203"/>
      <c r="C184" s="15"/>
      <c r="D184" s="188" t="s">
        <v>155</v>
      </c>
      <c r="E184" s="204" t="s">
        <v>1</v>
      </c>
      <c r="F184" s="205" t="s">
        <v>163</v>
      </c>
      <c r="G184" s="15"/>
      <c r="H184" s="206">
        <v>674</v>
      </c>
      <c r="I184" s="207"/>
      <c r="J184" s="15"/>
      <c r="K184" s="15"/>
      <c r="L184" s="203"/>
      <c r="M184" s="208"/>
      <c r="N184" s="209"/>
      <c r="O184" s="209"/>
      <c r="P184" s="209"/>
      <c r="Q184" s="209"/>
      <c r="R184" s="209"/>
      <c r="S184" s="209"/>
      <c r="T184" s="21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4" t="s">
        <v>155</v>
      </c>
      <c r="AU184" s="204" t="s">
        <v>88</v>
      </c>
      <c r="AV184" s="15" t="s">
        <v>149</v>
      </c>
      <c r="AW184" s="15" t="s">
        <v>34</v>
      </c>
      <c r="AX184" s="15" t="s">
        <v>86</v>
      </c>
      <c r="AY184" s="204" t="s">
        <v>143</v>
      </c>
    </row>
    <row r="185" s="12" customFormat="1" ht="22.8" customHeight="1">
      <c r="A185" s="12"/>
      <c r="B185" s="159"/>
      <c r="C185" s="12"/>
      <c r="D185" s="160" t="s">
        <v>77</v>
      </c>
      <c r="E185" s="170" t="s">
        <v>88</v>
      </c>
      <c r="F185" s="170" t="s">
        <v>289</v>
      </c>
      <c r="G185" s="12"/>
      <c r="H185" s="12"/>
      <c r="I185" s="162"/>
      <c r="J185" s="171">
        <f>BK185</f>
        <v>0</v>
      </c>
      <c r="K185" s="12"/>
      <c r="L185" s="159"/>
      <c r="M185" s="164"/>
      <c r="N185" s="165"/>
      <c r="O185" s="165"/>
      <c r="P185" s="166">
        <f>SUM(P186:P259)</f>
        <v>0</v>
      </c>
      <c r="Q185" s="165"/>
      <c r="R185" s="166">
        <f>SUM(R186:R259)</f>
        <v>63.631611420000006</v>
      </c>
      <c r="S185" s="165"/>
      <c r="T185" s="167">
        <f>SUM(T186:T259)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0" t="s">
        <v>86</v>
      </c>
      <c r="AT185" s="168" t="s">
        <v>77</v>
      </c>
      <c r="AU185" s="168" t="s">
        <v>86</v>
      </c>
      <c r="AY185" s="160" t="s">
        <v>143</v>
      </c>
      <c r="BK185" s="169">
        <f>SUM(BK186:BK259)</f>
        <v>0</v>
      </c>
    </row>
    <row r="186" s="2" customFormat="1" ht="33" customHeight="1">
      <c r="A186" s="38"/>
      <c r="B186" s="172"/>
      <c r="C186" s="173" t="s">
        <v>274</v>
      </c>
      <c r="D186" s="173" t="s">
        <v>145</v>
      </c>
      <c r="E186" s="174" t="s">
        <v>291</v>
      </c>
      <c r="F186" s="175" t="s">
        <v>292</v>
      </c>
      <c r="G186" s="176" t="s">
        <v>182</v>
      </c>
      <c r="H186" s="177">
        <v>24.899999999999999</v>
      </c>
      <c r="I186" s="178"/>
      <c r="J186" s="179">
        <f>ROUND(I186*H186,2)</f>
        <v>0</v>
      </c>
      <c r="K186" s="180"/>
      <c r="L186" s="39"/>
      <c r="M186" s="181" t="s">
        <v>1</v>
      </c>
      <c r="N186" s="182" t="s">
        <v>43</v>
      </c>
      <c r="O186" s="77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5" t="s">
        <v>149</v>
      </c>
      <c r="AT186" s="185" t="s">
        <v>145</v>
      </c>
      <c r="AU186" s="185" t="s">
        <v>88</v>
      </c>
      <c r="AY186" s="19" t="s">
        <v>143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9" t="s">
        <v>86</v>
      </c>
      <c r="BK186" s="186">
        <f>ROUND(I186*H186,2)</f>
        <v>0</v>
      </c>
      <c r="BL186" s="19" t="s">
        <v>149</v>
      </c>
      <c r="BM186" s="185" t="s">
        <v>757</v>
      </c>
    </row>
    <row r="187" s="13" customFormat="1">
      <c r="A187" s="13"/>
      <c r="B187" s="187"/>
      <c r="C187" s="13"/>
      <c r="D187" s="188" t="s">
        <v>155</v>
      </c>
      <c r="E187" s="189" t="s">
        <v>1</v>
      </c>
      <c r="F187" s="190" t="s">
        <v>739</v>
      </c>
      <c r="G187" s="13"/>
      <c r="H187" s="189" t="s">
        <v>1</v>
      </c>
      <c r="I187" s="191"/>
      <c r="J187" s="13"/>
      <c r="K187" s="13"/>
      <c r="L187" s="187"/>
      <c r="M187" s="192"/>
      <c r="N187" s="193"/>
      <c r="O187" s="193"/>
      <c r="P187" s="193"/>
      <c r="Q187" s="193"/>
      <c r="R187" s="193"/>
      <c r="S187" s="193"/>
      <c r="T187" s="19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155</v>
      </c>
      <c r="AU187" s="189" t="s">
        <v>88</v>
      </c>
      <c r="AV187" s="13" t="s">
        <v>86</v>
      </c>
      <c r="AW187" s="13" t="s">
        <v>34</v>
      </c>
      <c r="AX187" s="13" t="s">
        <v>78</v>
      </c>
      <c r="AY187" s="189" t="s">
        <v>143</v>
      </c>
    </row>
    <row r="188" s="14" customFormat="1">
      <c r="A188" s="14"/>
      <c r="B188" s="195"/>
      <c r="C188" s="14"/>
      <c r="D188" s="188" t="s">
        <v>155</v>
      </c>
      <c r="E188" s="196" t="s">
        <v>1</v>
      </c>
      <c r="F188" s="197" t="s">
        <v>740</v>
      </c>
      <c r="G188" s="14"/>
      <c r="H188" s="198">
        <v>24.899999999999999</v>
      </c>
      <c r="I188" s="199"/>
      <c r="J188" s="14"/>
      <c r="K188" s="14"/>
      <c r="L188" s="195"/>
      <c r="M188" s="200"/>
      <c r="N188" s="201"/>
      <c r="O188" s="201"/>
      <c r="P188" s="201"/>
      <c r="Q188" s="201"/>
      <c r="R188" s="201"/>
      <c r="S188" s="201"/>
      <c r="T188" s="20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6" t="s">
        <v>155</v>
      </c>
      <c r="AU188" s="196" t="s">
        <v>88</v>
      </c>
      <c r="AV188" s="14" t="s">
        <v>88</v>
      </c>
      <c r="AW188" s="14" t="s">
        <v>34</v>
      </c>
      <c r="AX188" s="14" t="s">
        <v>78</v>
      </c>
      <c r="AY188" s="196" t="s">
        <v>143</v>
      </c>
    </row>
    <row r="189" s="15" customFormat="1">
      <c r="A189" s="15"/>
      <c r="B189" s="203"/>
      <c r="C189" s="15"/>
      <c r="D189" s="188" t="s">
        <v>155</v>
      </c>
      <c r="E189" s="204" t="s">
        <v>1</v>
      </c>
      <c r="F189" s="205" t="s">
        <v>163</v>
      </c>
      <c r="G189" s="15"/>
      <c r="H189" s="206">
        <v>24.899999999999999</v>
      </c>
      <c r="I189" s="207"/>
      <c r="J189" s="15"/>
      <c r="K189" s="15"/>
      <c r="L189" s="203"/>
      <c r="M189" s="208"/>
      <c r="N189" s="209"/>
      <c r="O189" s="209"/>
      <c r="P189" s="209"/>
      <c r="Q189" s="209"/>
      <c r="R189" s="209"/>
      <c r="S189" s="209"/>
      <c r="T189" s="21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04" t="s">
        <v>155</v>
      </c>
      <c r="AU189" s="204" t="s">
        <v>88</v>
      </c>
      <c r="AV189" s="15" t="s">
        <v>149</v>
      </c>
      <c r="AW189" s="15" t="s">
        <v>34</v>
      </c>
      <c r="AX189" s="15" t="s">
        <v>86</v>
      </c>
      <c r="AY189" s="204" t="s">
        <v>143</v>
      </c>
    </row>
    <row r="190" s="2" customFormat="1" ht="33" customHeight="1">
      <c r="A190" s="38"/>
      <c r="B190" s="172"/>
      <c r="C190" s="173" t="s">
        <v>8</v>
      </c>
      <c r="D190" s="173" t="s">
        <v>145</v>
      </c>
      <c r="E190" s="174" t="s">
        <v>758</v>
      </c>
      <c r="F190" s="175" t="s">
        <v>759</v>
      </c>
      <c r="G190" s="176" t="s">
        <v>298</v>
      </c>
      <c r="H190" s="177">
        <v>166</v>
      </c>
      <c r="I190" s="178"/>
      <c r="J190" s="179">
        <f>ROUND(I190*H190,2)</f>
        <v>0</v>
      </c>
      <c r="K190" s="180"/>
      <c r="L190" s="39"/>
      <c r="M190" s="181" t="s">
        <v>1</v>
      </c>
      <c r="N190" s="182" t="s">
        <v>43</v>
      </c>
      <c r="O190" s="77"/>
      <c r="P190" s="183">
        <f>O190*H190</f>
        <v>0</v>
      </c>
      <c r="Q190" s="183">
        <v>0.17993000000000001</v>
      </c>
      <c r="R190" s="183">
        <f>Q190*H190</f>
        <v>29.868380000000002</v>
      </c>
      <c r="S190" s="183">
        <v>0</v>
      </c>
      <c r="T190" s="18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5" t="s">
        <v>149</v>
      </c>
      <c r="AT190" s="185" t="s">
        <v>145</v>
      </c>
      <c r="AU190" s="185" t="s">
        <v>88</v>
      </c>
      <c r="AY190" s="19" t="s">
        <v>143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9" t="s">
        <v>86</v>
      </c>
      <c r="BK190" s="186">
        <f>ROUND(I190*H190,2)</f>
        <v>0</v>
      </c>
      <c r="BL190" s="19" t="s">
        <v>149</v>
      </c>
      <c r="BM190" s="185" t="s">
        <v>760</v>
      </c>
    </row>
    <row r="191" s="13" customFormat="1">
      <c r="A191" s="13"/>
      <c r="B191" s="187"/>
      <c r="C191" s="13"/>
      <c r="D191" s="188" t="s">
        <v>155</v>
      </c>
      <c r="E191" s="189" t="s">
        <v>1</v>
      </c>
      <c r="F191" s="190" t="s">
        <v>739</v>
      </c>
      <c r="G191" s="13"/>
      <c r="H191" s="189" t="s">
        <v>1</v>
      </c>
      <c r="I191" s="191"/>
      <c r="J191" s="13"/>
      <c r="K191" s="13"/>
      <c r="L191" s="187"/>
      <c r="M191" s="192"/>
      <c r="N191" s="193"/>
      <c r="O191" s="193"/>
      <c r="P191" s="193"/>
      <c r="Q191" s="193"/>
      <c r="R191" s="193"/>
      <c r="S191" s="193"/>
      <c r="T191" s="19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9" t="s">
        <v>155</v>
      </c>
      <c r="AU191" s="189" t="s">
        <v>88</v>
      </c>
      <c r="AV191" s="13" t="s">
        <v>86</v>
      </c>
      <c r="AW191" s="13" t="s">
        <v>34</v>
      </c>
      <c r="AX191" s="13" t="s">
        <v>78</v>
      </c>
      <c r="AY191" s="189" t="s">
        <v>143</v>
      </c>
    </row>
    <row r="192" s="14" customFormat="1">
      <c r="A192" s="14"/>
      <c r="B192" s="195"/>
      <c r="C192" s="14"/>
      <c r="D192" s="188" t="s">
        <v>155</v>
      </c>
      <c r="E192" s="196" t="s">
        <v>1</v>
      </c>
      <c r="F192" s="197" t="s">
        <v>761</v>
      </c>
      <c r="G192" s="14"/>
      <c r="H192" s="198">
        <v>166</v>
      </c>
      <c r="I192" s="199"/>
      <c r="J192" s="14"/>
      <c r="K192" s="14"/>
      <c r="L192" s="195"/>
      <c r="M192" s="200"/>
      <c r="N192" s="201"/>
      <c r="O192" s="201"/>
      <c r="P192" s="201"/>
      <c r="Q192" s="201"/>
      <c r="R192" s="201"/>
      <c r="S192" s="201"/>
      <c r="T192" s="20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6" t="s">
        <v>155</v>
      </c>
      <c r="AU192" s="196" t="s">
        <v>88</v>
      </c>
      <c r="AV192" s="14" t="s">
        <v>88</v>
      </c>
      <c r="AW192" s="14" t="s">
        <v>34</v>
      </c>
      <c r="AX192" s="14" t="s">
        <v>78</v>
      </c>
      <c r="AY192" s="196" t="s">
        <v>143</v>
      </c>
    </row>
    <row r="193" s="15" customFormat="1">
      <c r="A193" s="15"/>
      <c r="B193" s="203"/>
      <c r="C193" s="15"/>
      <c r="D193" s="188" t="s">
        <v>155</v>
      </c>
      <c r="E193" s="204" t="s">
        <v>1</v>
      </c>
      <c r="F193" s="205" t="s">
        <v>163</v>
      </c>
      <c r="G193" s="15"/>
      <c r="H193" s="206">
        <v>166</v>
      </c>
      <c r="I193" s="207"/>
      <c r="J193" s="15"/>
      <c r="K193" s="15"/>
      <c r="L193" s="203"/>
      <c r="M193" s="208"/>
      <c r="N193" s="209"/>
      <c r="O193" s="209"/>
      <c r="P193" s="209"/>
      <c r="Q193" s="209"/>
      <c r="R193" s="209"/>
      <c r="S193" s="209"/>
      <c r="T193" s="21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04" t="s">
        <v>155</v>
      </c>
      <c r="AU193" s="204" t="s">
        <v>88</v>
      </c>
      <c r="AV193" s="15" t="s">
        <v>149</v>
      </c>
      <c r="AW193" s="15" t="s">
        <v>34</v>
      </c>
      <c r="AX193" s="15" t="s">
        <v>86</v>
      </c>
      <c r="AY193" s="204" t="s">
        <v>143</v>
      </c>
    </row>
    <row r="194" s="2" customFormat="1" ht="24.15" customHeight="1">
      <c r="A194" s="38"/>
      <c r="B194" s="172"/>
      <c r="C194" s="173" t="s">
        <v>284</v>
      </c>
      <c r="D194" s="173" t="s">
        <v>145</v>
      </c>
      <c r="E194" s="174" t="s">
        <v>304</v>
      </c>
      <c r="F194" s="175" t="s">
        <v>305</v>
      </c>
      <c r="G194" s="176" t="s">
        <v>182</v>
      </c>
      <c r="H194" s="177">
        <v>1.2</v>
      </c>
      <c r="I194" s="178"/>
      <c r="J194" s="179">
        <f>ROUND(I194*H194,2)</f>
        <v>0</v>
      </c>
      <c r="K194" s="180"/>
      <c r="L194" s="39"/>
      <c r="M194" s="181" t="s">
        <v>1</v>
      </c>
      <c r="N194" s="182" t="s">
        <v>43</v>
      </c>
      <c r="O194" s="77"/>
      <c r="P194" s="183">
        <f>O194*H194</f>
        <v>0</v>
      </c>
      <c r="Q194" s="183">
        <v>2.1600000000000001</v>
      </c>
      <c r="R194" s="183">
        <f>Q194*H194</f>
        <v>2.5920000000000001</v>
      </c>
      <c r="S194" s="183">
        <v>0</v>
      </c>
      <c r="T194" s="18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5" t="s">
        <v>149</v>
      </c>
      <c r="AT194" s="185" t="s">
        <v>145</v>
      </c>
      <c r="AU194" s="185" t="s">
        <v>88</v>
      </c>
      <c r="AY194" s="19" t="s">
        <v>143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9" t="s">
        <v>86</v>
      </c>
      <c r="BK194" s="186">
        <f>ROUND(I194*H194,2)</f>
        <v>0</v>
      </c>
      <c r="BL194" s="19" t="s">
        <v>149</v>
      </c>
      <c r="BM194" s="185" t="s">
        <v>762</v>
      </c>
    </row>
    <row r="195" s="13" customFormat="1">
      <c r="A195" s="13"/>
      <c r="B195" s="187"/>
      <c r="C195" s="13"/>
      <c r="D195" s="188" t="s">
        <v>155</v>
      </c>
      <c r="E195" s="189" t="s">
        <v>1</v>
      </c>
      <c r="F195" s="190" t="s">
        <v>307</v>
      </c>
      <c r="G195" s="13"/>
      <c r="H195" s="189" t="s">
        <v>1</v>
      </c>
      <c r="I195" s="191"/>
      <c r="J195" s="13"/>
      <c r="K195" s="13"/>
      <c r="L195" s="187"/>
      <c r="M195" s="192"/>
      <c r="N195" s="193"/>
      <c r="O195" s="193"/>
      <c r="P195" s="193"/>
      <c r="Q195" s="193"/>
      <c r="R195" s="193"/>
      <c r="S195" s="193"/>
      <c r="T195" s="19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9" t="s">
        <v>155</v>
      </c>
      <c r="AU195" s="189" t="s">
        <v>88</v>
      </c>
      <c r="AV195" s="13" t="s">
        <v>86</v>
      </c>
      <c r="AW195" s="13" t="s">
        <v>34</v>
      </c>
      <c r="AX195" s="13" t="s">
        <v>78</v>
      </c>
      <c r="AY195" s="189" t="s">
        <v>143</v>
      </c>
    </row>
    <row r="196" s="14" customFormat="1">
      <c r="A196" s="14"/>
      <c r="B196" s="195"/>
      <c r="C196" s="14"/>
      <c r="D196" s="188" t="s">
        <v>155</v>
      </c>
      <c r="E196" s="196" t="s">
        <v>1</v>
      </c>
      <c r="F196" s="197" t="s">
        <v>763</v>
      </c>
      <c r="G196" s="14"/>
      <c r="H196" s="198">
        <v>0.14999999999999999</v>
      </c>
      <c r="I196" s="199"/>
      <c r="J196" s="14"/>
      <c r="K196" s="14"/>
      <c r="L196" s="195"/>
      <c r="M196" s="200"/>
      <c r="N196" s="201"/>
      <c r="O196" s="201"/>
      <c r="P196" s="201"/>
      <c r="Q196" s="201"/>
      <c r="R196" s="201"/>
      <c r="S196" s="201"/>
      <c r="T196" s="20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6" t="s">
        <v>155</v>
      </c>
      <c r="AU196" s="196" t="s">
        <v>88</v>
      </c>
      <c r="AV196" s="14" t="s">
        <v>88</v>
      </c>
      <c r="AW196" s="14" t="s">
        <v>34</v>
      </c>
      <c r="AX196" s="14" t="s">
        <v>78</v>
      </c>
      <c r="AY196" s="196" t="s">
        <v>143</v>
      </c>
    </row>
    <row r="197" s="14" customFormat="1">
      <c r="A197" s="14"/>
      <c r="B197" s="195"/>
      <c r="C197" s="14"/>
      <c r="D197" s="188" t="s">
        <v>155</v>
      </c>
      <c r="E197" s="196" t="s">
        <v>1</v>
      </c>
      <c r="F197" s="197" t="s">
        <v>764</v>
      </c>
      <c r="G197" s="14"/>
      <c r="H197" s="198">
        <v>0.75</v>
      </c>
      <c r="I197" s="199"/>
      <c r="J197" s="14"/>
      <c r="K197" s="14"/>
      <c r="L197" s="195"/>
      <c r="M197" s="200"/>
      <c r="N197" s="201"/>
      <c r="O197" s="201"/>
      <c r="P197" s="201"/>
      <c r="Q197" s="201"/>
      <c r="R197" s="201"/>
      <c r="S197" s="201"/>
      <c r="T197" s="20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6" t="s">
        <v>155</v>
      </c>
      <c r="AU197" s="196" t="s">
        <v>88</v>
      </c>
      <c r="AV197" s="14" t="s">
        <v>88</v>
      </c>
      <c r="AW197" s="14" t="s">
        <v>34</v>
      </c>
      <c r="AX197" s="14" t="s">
        <v>78</v>
      </c>
      <c r="AY197" s="196" t="s">
        <v>143</v>
      </c>
    </row>
    <row r="198" s="14" customFormat="1">
      <c r="A198" s="14"/>
      <c r="B198" s="195"/>
      <c r="C198" s="14"/>
      <c r="D198" s="188" t="s">
        <v>155</v>
      </c>
      <c r="E198" s="196" t="s">
        <v>1</v>
      </c>
      <c r="F198" s="197" t="s">
        <v>765</v>
      </c>
      <c r="G198" s="14"/>
      <c r="H198" s="198">
        <v>0.29999999999999999</v>
      </c>
      <c r="I198" s="199"/>
      <c r="J198" s="14"/>
      <c r="K198" s="14"/>
      <c r="L198" s="195"/>
      <c r="M198" s="200"/>
      <c r="N198" s="201"/>
      <c r="O198" s="201"/>
      <c r="P198" s="201"/>
      <c r="Q198" s="201"/>
      <c r="R198" s="201"/>
      <c r="S198" s="201"/>
      <c r="T198" s="20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6" t="s">
        <v>155</v>
      </c>
      <c r="AU198" s="196" t="s">
        <v>88</v>
      </c>
      <c r="AV198" s="14" t="s">
        <v>88</v>
      </c>
      <c r="AW198" s="14" t="s">
        <v>34</v>
      </c>
      <c r="AX198" s="14" t="s">
        <v>78</v>
      </c>
      <c r="AY198" s="196" t="s">
        <v>143</v>
      </c>
    </row>
    <row r="199" s="15" customFormat="1">
      <c r="A199" s="15"/>
      <c r="B199" s="203"/>
      <c r="C199" s="15"/>
      <c r="D199" s="188" t="s">
        <v>155</v>
      </c>
      <c r="E199" s="204" t="s">
        <v>1</v>
      </c>
      <c r="F199" s="205" t="s">
        <v>163</v>
      </c>
      <c r="G199" s="15"/>
      <c r="H199" s="206">
        <v>1.2</v>
      </c>
      <c r="I199" s="207"/>
      <c r="J199" s="15"/>
      <c r="K199" s="15"/>
      <c r="L199" s="203"/>
      <c r="M199" s="208"/>
      <c r="N199" s="209"/>
      <c r="O199" s="209"/>
      <c r="P199" s="209"/>
      <c r="Q199" s="209"/>
      <c r="R199" s="209"/>
      <c r="S199" s="209"/>
      <c r="T199" s="21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04" t="s">
        <v>155</v>
      </c>
      <c r="AU199" s="204" t="s">
        <v>88</v>
      </c>
      <c r="AV199" s="15" t="s">
        <v>149</v>
      </c>
      <c r="AW199" s="15" t="s">
        <v>34</v>
      </c>
      <c r="AX199" s="15" t="s">
        <v>86</v>
      </c>
      <c r="AY199" s="204" t="s">
        <v>143</v>
      </c>
    </row>
    <row r="200" s="2" customFormat="1" ht="24.15" customHeight="1">
      <c r="A200" s="38"/>
      <c r="B200" s="172"/>
      <c r="C200" s="173" t="s">
        <v>290</v>
      </c>
      <c r="D200" s="173" t="s">
        <v>145</v>
      </c>
      <c r="E200" s="174" t="s">
        <v>766</v>
      </c>
      <c r="F200" s="175" t="s">
        <v>767</v>
      </c>
      <c r="G200" s="176" t="s">
        <v>182</v>
      </c>
      <c r="H200" s="177">
        <v>2.7000000000000002</v>
      </c>
      <c r="I200" s="178"/>
      <c r="J200" s="179">
        <f>ROUND(I200*H200,2)</f>
        <v>0</v>
      </c>
      <c r="K200" s="180"/>
      <c r="L200" s="39"/>
      <c r="M200" s="181" t="s">
        <v>1</v>
      </c>
      <c r="N200" s="182" t="s">
        <v>43</v>
      </c>
      <c r="O200" s="77"/>
      <c r="P200" s="183">
        <f>O200*H200</f>
        <v>0</v>
      </c>
      <c r="Q200" s="183">
        <v>2.1600000000000001</v>
      </c>
      <c r="R200" s="183">
        <f>Q200*H200</f>
        <v>5.8320000000000007</v>
      </c>
      <c r="S200" s="183">
        <v>0</v>
      </c>
      <c r="T200" s="18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5" t="s">
        <v>149</v>
      </c>
      <c r="AT200" s="185" t="s">
        <v>145</v>
      </c>
      <c r="AU200" s="185" t="s">
        <v>88</v>
      </c>
      <c r="AY200" s="19" t="s">
        <v>143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9" t="s">
        <v>86</v>
      </c>
      <c r="BK200" s="186">
        <f>ROUND(I200*H200,2)</f>
        <v>0</v>
      </c>
      <c r="BL200" s="19" t="s">
        <v>149</v>
      </c>
      <c r="BM200" s="185" t="s">
        <v>768</v>
      </c>
    </row>
    <row r="201" s="13" customFormat="1">
      <c r="A201" s="13"/>
      <c r="B201" s="187"/>
      <c r="C201" s="13"/>
      <c r="D201" s="188" t="s">
        <v>155</v>
      </c>
      <c r="E201" s="189" t="s">
        <v>1</v>
      </c>
      <c r="F201" s="190" t="s">
        <v>769</v>
      </c>
      <c r="G201" s="13"/>
      <c r="H201" s="189" t="s">
        <v>1</v>
      </c>
      <c r="I201" s="191"/>
      <c r="J201" s="13"/>
      <c r="K201" s="13"/>
      <c r="L201" s="187"/>
      <c r="M201" s="192"/>
      <c r="N201" s="193"/>
      <c r="O201" s="193"/>
      <c r="P201" s="193"/>
      <c r="Q201" s="193"/>
      <c r="R201" s="193"/>
      <c r="S201" s="193"/>
      <c r="T201" s="19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9" t="s">
        <v>155</v>
      </c>
      <c r="AU201" s="189" t="s">
        <v>88</v>
      </c>
      <c r="AV201" s="13" t="s">
        <v>86</v>
      </c>
      <c r="AW201" s="13" t="s">
        <v>34</v>
      </c>
      <c r="AX201" s="13" t="s">
        <v>78</v>
      </c>
      <c r="AY201" s="189" t="s">
        <v>143</v>
      </c>
    </row>
    <row r="202" s="14" customFormat="1">
      <c r="A202" s="14"/>
      <c r="B202" s="195"/>
      <c r="C202" s="14"/>
      <c r="D202" s="188" t="s">
        <v>155</v>
      </c>
      <c r="E202" s="196" t="s">
        <v>1</v>
      </c>
      <c r="F202" s="197" t="s">
        <v>770</v>
      </c>
      <c r="G202" s="14"/>
      <c r="H202" s="198">
        <v>2.7000000000000002</v>
      </c>
      <c r="I202" s="199"/>
      <c r="J202" s="14"/>
      <c r="K202" s="14"/>
      <c r="L202" s="195"/>
      <c r="M202" s="200"/>
      <c r="N202" s="201"/>
      <c r="O202" s="201"/>
      <c r="P202" s="201"/>
      <c r="Q202" s="201"/>
      <c r="R202" s="201"/>
      <c r="S202" s="201"/>
      <c r="T202" s="20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6" t="s">
        <v>155</v>
      </c>
      <c r="AU202" s="196" t="s">
        <v>88</v>
      </c>
      <c r="AV202" s="14" t="s">
        <v>88</v>
      </c>
      <c r="AW202" s="14" t="s">
        <v>34</v>
      </c>
      <c r="AX202" s="14" t="s">
        <v>78</v>
      </c>
      <c r="AY202" s="196" t="s">
        <v>143</v>
      </c>
    </row>
    <row r="203" s="15" customFormat="1">
      <c r="A203" s="15"/>
      <c r="B203" s="203"/>
      <c r="C203" s="15"/>
      <c r="D203" s="188" t="s">
        <v>155</v>
      </c>
      <c r="E203" s="204" t="s">
        <v>1</v>
      </c>
      <c r="F203" s="205" t="s">
        <v>163</v>
      </c>
      <c r="G203" s="15"/>
      <c r="H203" s="206">
        <v>2.7000000000000002</v>
      </c>
      <c r="I203" s="207"/>
      <c r="J203" s="15"/>
      <c r="K203" s="15"/>
      <c r="L203" s="203"/>
      <c r="M203" s="208"/>
      <c r="N203" s="209"/>
      <c r="O203" s="209"/>
      <c r="P203" s="209"/>
      <c r="Q203" s="209"/>
      <c r="R203" s="209"/>
      <c r="S203" s="209"/>
      <c r="T203" s="21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04" t="s">
        <v>155</v>
      </c>
      <c r="AU203" s="204" t="s">
        <v>88</v>
      </c>
      <c r="AV203" s="15" t="s">
        <v>149</v>
      </c>
      <c r="AW203" s="15" t="s">
        <v>34</v>
      </c>
      <c r="AX203" s="15" t="s">
        <v>86</v>
      </c>
      <c r="AY203" s="204" t="s">
        <v>143</v>
      </c>
    </row>
    <row r="204" s="2" customFormat="1" ht="24.15" customHeight="1">
      <c r="A204" s="38"/>
      <c r="B204" s="172"/>
      <c r="C204" s="173" t="s">
        <v>295</v>
      </c>
      <c r="D204" s="173" t="s">
        <v>145</v>
      </c>
      <c r="E204" s="174" t="s">
        <v>310</v>
      </c>
      <c r="F204" s="175" t="s">
        <v>311</v>
      </c>
      <c r="G204" s="176" t="s">
        <v>182</v>
      </c>
      <c r="H204" s="177">
        <v>1.3500000000000001</v>
      </c>
      <c r="I204" s="178"/>
      <c r="J204" s="179">
        <f>ROUND(I204*H204,2)</f>
        <v>0</v>
      </c>
      <c r="K204" s="180"/>
      <c r="L204" s="39"/>
      <c r="M204" s="181" t="s">
        <v>1</v>
      </c>
      <c r="N204" s="182" t="s">
        <v>43</v>
      </c>
      <c r="O204" s="77"/>
      <c r="P204" s="183">
        <f>O204*H204</f>
        <v>0</v>
      </c>
      <c r="Q204" s="183">
        <v>1.98</v>
      </c>
      <c r="R204" s="183">
        <f>Q204*H204</f>
        <v>2.673</v>
      </c>
      <c r="S204" s="183">
        <v>0</v>
      </c>
      <c r="T204" s="18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5" t="s">
        <v>149</v>
      </c>
      <c r="AT204" s="185" t="s">
        <v>145</v>
      </c>
      <c r="AU204" s="185" t="s">
        <v>88</v>
      </c>
      <c r="AY204" s="19" t="s">
        <v>143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9" t="s">
        <v>86</v>
      </c>
      <c r="BK204" s="186">
        <f>ROUND(I204*H204,2)</f>
        <v>0</v>
      </c>
      <c r="BL204" s="19" t="s">
        <v>149</v>
      </c>
      <c r="BM204" s="185" t="s">
        <v>771</v>
      </c>
    </row>
    <row r="205" s="13" customFormat="1">
      <c r="A205" s="13"/>
      <c r="B205" s="187"/>
      <c r="C205" s="13"/>
      <c r="D205" s="188" t="s">
        <v>155</v>
      </c>
      <c r="E205" s="189" t="s">
        <v>1</v>
      </c>
      <c r="F205" s="190" t="s">
        <v>772</v>
      </c>
      <c r="G205" s="13"/>
      <c r="H205" s="189" t="s">
        <v>1</v>
      </c>
      <c r="I205" s="191"/>
      <c r="J205" s="13"/>
      <c r="K205" s="13"/>
      <c r="L205" s="187"/>
      <c r="M205" s="192"/>
      <c r="N205" s="193"/>
      <c r="O205" s="193"/>
      <c r="P205" s="193"/>
      <c r="Q205" s="193"/>
      <c r="R205" s="193"/>
      <c r="S205" s="193"/>
      <c r="T205" s="19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9" t="s">
        <v>155</v>
      </c>
      <c r="AU205" s="189" t="s">
        <v>88</v>
      </c>
      <c r="AV205" s="13" t="s">
        <v>86</v>
      </c>
      <c r="AW205" s="13" t="s">
        <v>34</v>
      </c>
      <c r="AX205" s="13" t="s">
        <v>78</v>
      </c>
      <c r="AY205" s="189" t="s">
        <v>143</v>
      </c>
    </row>
    <row r="206" s="13" customFormat="1">
      <c r="A206" s="13"/>
      <c r="B206" s="187"/>
      <c r="C206" s="13"/>
      <c r="D206" s="188" t="s">
        <v>155</v>
      </c>
      <c r="E206" s="189" t="s">
        <v>1</v>
      </c>
      <c r="F206" s="190" t="s">
        <v>773</v>
      </c>
      <c r="G206" s="13"/>
      <c r="H206" s="189" t="s">
        <v>1</v>
      </c>
      <c r="I206" s="191"/>
      <c r="J206" s="13"/>
      <c r="K206" s="13"/>
      <c r="L206" s="187"/>
      <c r="M206" s="192"/>
      <c r="N206" s="193"/>
      <c r="O206" s="193"/>
      <c r="P206" s="193"/>
      <c r="Q206" s="193"/>
      <c r="R206" s="193"/>
      <c r="S206" s="193"/>
      <c r="T206" s="19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9" t="s">
        <v>155</v>
      </c>
      <c r="AU206" s="189" t="s">
        <v>88</v>
      </c>
      <c r="AV206" s="13" t="s">
        <v>86</v>
      </c>
      <c r="AW206" s="13" t="s">
        <v>34</v>
      </c>
      <c r="AX206" s="13" t="s">
        <v>78</v>
      </c>
      <c r="AY206" s="189" t="s">
        <v>143</v>
      </c>
    </row>
    <row r="207" s="14" customFormat="1">
      <c r="A207" s="14"/>
      <c r="B207" s="195"/>
      <c r="C207" s="14"/>
      <c r="D207" s="188" t="s">
        <v>155</v>
      </c>
      <c r="E207" s="196" t="s">
        <v>1</v>
      </c>
      <c r="F207" s="197" t="s">
        <v>774</v>
      </c>
      <c r="G207" s="14"/>
      <c r="H207" s="198">
        <v>0.30599999999999999</v>
      </c>
      <c r="I207" s="199"/>
      <c r="J207" s="14"/>
      <c r="K207" s="14"/>
      <c r="L207" s="195"/>
      <c r="M207" s="200"/>
      <c r="N207" s="201"/>
      <c r="O207" s="201"/>
      <c r="P207" s="201"/>
      <c r="Q207" s="201"/>
      <c r="R207" s="201"/>
      <c r="S207" s="201"/>
      <c r="T207" s="20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6" t="s">
        <v>155</v>
      </c>
      <c r="AU207" s="196" t="s">
        <v>88</v>
      </c>
      <c r="AV207" s="14" t="s">
        <v>88</v>
      </c>
      <c r="AW207" s="14" t="s">
        <v>34</v>
      </c>
      <c r="AX207" s="14" t="s">
        <v>78</v>
      </c>
      <c r="AY207" s="196" t="s">
        <v>143</v>
      </c>
    </row>
    <row r="208" s="13" customFormat="1">
      <c r="A208" s="13"/>
      <c r="B208" s="187"/>
      <c r="C208" s="13"/>
      <c r="D208" s="188" t="s">
        <v>155</v>
      </c>
      <c r="E208" s="189" t="s">
        <v>1</v>
      </c>
      <c r="F208" s="190" t="s">
        <v>731</v>
      </c>
      <c r="G208" s="13"/>
      <c r="H208" s="189" t="s">
        <v>1</v>
      </c>
      <c r="I208" s="191"/>
      <c r="J208" s="13"/>
      <c r="K208" s="13"/>
      <c r="L208" s="187"/>
      <c r="M208" s="192"/>
      <c r="N208" s="193"/>
      <c r="O208" s="193"/>
      <c r="P208" s="193"/>
      <c r="Q208" s="193"/>
      <c r="R208" s="193"/>
      <c r="S208" s="193"/>
      <c r="T208" s="19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9" t="s">
        <v>155</v>
      </c>
      <c r="AU208" s="189" t="s">
        <v>88</v>
      </c>
      <c r="AV208" s="13" t="s">
        <v>86</v>
      </c>
      <c r="AW208" s="13" t="s">
        <v>34</v>
      </c>
      <c r="AX208" s="13" t="s">
        <v>78</v>
      </c>
      <c r="AY208" s="189" t="s">
        <v>143</v>
      </c>
    </row>
    <row r="209" s="14" customFormat="1">
      <c r="A209" s="14"/>
      <c r="B209" s="195"/>
      <c r="C209" s="14"/>
      <c r="D209" s="188" t="s">
        <v>155</v>
      </c>
      <c r="E209" s="196" t="s">
        <v>1</v>
      </c>
      <c r="F209" s="197" t="s">
        <v>775</v>
      </c>
      <c r="G209" s="14"/>
      <c r="H209" s="198">
        <v>0.14399999999999999</v>
      </c>
      <c r="I209" s="199"/>
      <c r="J209" s="14"/>
      <c r="K209" s="14"/>
      <c r="L209" s="195"/>
      <c r="M209" s="200"/>
      <c r="N209" s="201"/>
      <c r="O209" s="201"/>
      <c r="P209" s="201"/>
      <c r="Q209" s="201"/>
      <c r="R209" s="201"/>
      <c r="S209" s="201"/>
      <c r="T209" s="20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6" t="s">
        <v>155</v>
      </c>
      <c r="AU209" s="196" t="s">
        <v>88</v>
      </c>
      <c r="AV209" s="14" t="s">
        <v>88</v>
      </c>
      <c r="AW209" s="14" t="s">
        <v>34</v>
      </c>
      <c r="AX209" s="14" t="s">
        <v>78</v>
      </c>
      <c r="AY209" s="196" t="s">
        <v>143</v>
      </c>
    </row>
    <row r="210" s="13" customFormat="1">
      <c r="A210" s="13"/>
      <c r="B210" s="187"/>
      <c r="C210" s="13"/>
      <c r="D210" s="188" t="s">
        <v>155</v>
      </c>
      <c r="E210" s="189" t="s">
        <v>1</v>
      </c>
      <c r="F210" s="190" t="s">
        <v>776</v>
      </c>
      <c r="G210" s="13"/>
      <c r="H210" s="189" t="s">
        <v>1</v>
      </c>
      <c r="I210" s="191"/>
      <c r="J210" s="13"/>
      <c r="K210" s="13"/>
      <c r="L210" s="187"/>
      <c r="M210" s="192"/>
      <c r="N210" s="193"/>
      <c r="O210" s="193"/>
      <c r="P210" s="193"/>
      <c r="Q210" s="193"/>
      <c r="R210" s="193"/>
      <c r="S210" s="193"/>
      <c r="T210" s="19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9" t="s">
        <v>155</v>
      </c>
      <c r="AU210" s="189" t="s">
        <v>88</v>
      </c>
      <c r="AV210" s="13" t="s">
        <v>86</v>
      </c>
      <c r="AW210" s="13" t="s">
        <v>34</v>
      </c>
      <c r="AX210" s="13" t="s">
        <v>78</v>
      </c>
      <c r="AY210" s="189" t="s">
        <v>143</v>
      </c>
    </row>
    <row r="211" s="14" customFormat="1">
      <c r="A211" s="14"/>
      <c r="B211" s="195"/>
      <c r="C211" s="14"/>
      <c r="D211" s="188" t="s">
        <v>155</v>
      </c>
      <c r="E211" s="196" t="s">
        <v>1</v>
      </c>
      <c r="F211" s="197" t="s">
        <v>777</v>
      </c>
      <c r="G211" s="14"/>
      <c r="H211" s="198">
        <v>0.90000000000000002</v>
      </c>
      <c r="I211" s="199"/>
      <c r="J211" s="14"/>
      <c r="K211" s="14"/>
      <c r="L211" s="195"/>
      <c r="M211" s="200"/>
      <c r="N211" s="201"/>
      <c r="O211" s="201"/>
      <c r="P211" s="201"/>
      <c r="Q211" s="201"/>
      <c r="R211" s="201"/>
      <c r="S211" s="201"/>
      <c r="T211" s="20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6" t="s">
        <v>155</v>
      </c>
      <c r="AU211" s="196" t="s">
        <v>88</v>
      </c>
      <c r="AV211" s="14" t="s">
        <v>88</v>
      </c>
      <c r="AW211" s="14" t="s">
        <v>34</v>
      </c>
      <c r="AX211" s="14" t="s">
        <v>78</v>
      </c>
      <c r="AY211" s="196" t="s">
        <v>143</v>
      </c>
    </row>
    <row r="212" s="15" customFormat="1">
      <c r="A212" s="15"/>
      <c r="B212" s="203"/>
      <c r="C212" s="15"/>
      <c r="D212" s="188" t="s">
        <v>155</v>
      </c>
      <c r="E212" s="204" t="s">
        <v>1</v>
      </c>
      <c r="F212" s="205" t="s">
        <v>163</v>
      </c>
      <c r="G212" s="15"/>
      <c r="H212" s="206">
        <v>1.3500000000000001</v>
      </c>
      <c r="I212" s="207"/>
      <c r="J212" s="15"/>
      <c r="K212" s="15"/>
      <c r="L212" s="203"/>
      <c r="M212" s="208"/>
      <c r="N212" s="209"/>
      <c r="O212" s="209"/>
      <c r="P212" s="209"/>
      <c r="Q212" s="209"/>
      <c r="R212" s="209"/>
      <c r="S212" s="209"/>
      <c r="T212" s="21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04" t="s">
        <v>155</v>
      </c>
      <c r="AU212" s="204" t="s">
        <v>88</v>
      </c>
      <c r="AV212" s="15" t="s">
        <v>149</v>
      </c>
      <c r="AW212" s="15" t="s">
        <v>34</v>
      </c>
      <c r="AX212" s="15" t="s">
        <v>86</v>
      </c>
      <c r="AY212" s="204" t="s">
        <v>143</v>
      </c>
    </row>
    <row r="213" s="2" customFormat="1" ht="16.5" customHeight="1">
      <c r="A213" s="38"/>
      <c r="B213" s="172"/>
      <c r="C213" s="173" t="s">
        <v>303</v>
      </c>
      <c r="D213" s="173" t="s">
        <v>145</v>
      </c>
      <c r="E213" s="174" t="s">
        <v>778</v>
      </c>
      <c r="F213" s="175" t="s">
        <v>779</v>
      </c>
      <c r="G213" s="176" t="s">
        <v>182</v>
      </c>
      <c r="H213" s="177">
        <v>1.3859999999999999</v>
      </c>
      <c r="I213" s="178"/>
      <c r="J213" s="179">
        <f>ROUND(I213*H213,2)</f>
        <v>0</v>
      </c>
      <c r="K213" s="180"/>
      <c r="L213" s="39"/>
      <c r="M213" s="181" t="s">
        <v>1</v>
      </c>
      <c r="N213" s="182" t="s">
        <v>43</v>
      </c>
      <c r="O213" s="77"/>
      <c r="P213" s="183">
        <f>O213*H213</f>
        <v>0</v>
      </c>
      <c r="Q213" s="183">
        <v>2.45329</v>
      </c>
      <c r="R213" s="183">
        <f>Q213*H213</f>
        <v>3.4002599399999998</v>
      </c>
      <c r="S213" s="183">
        <v>0</v>
      </c>
      <c r="T213" s="18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5" t="s">
        <v>149</v>
      </c>
      <c r="AT213" s="185" t="s">
        <v>145</v>
      </c>
      <c r="AU213" s="185" t="s">
        <v>88</v>
      </c>
      <c r="AY213" s="19" t="s">
        <v>143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9" t="s">
        <v>86</v>
      </c>
      <c r="BK213" s="186">
        <f>ROUND(I213*H213,2)</f>
        <v>0</v>
      </c>
      <c r="BL213" s="19" t="s">
        <v>149</v>
      </c>
      <c r="BM213" s="185" t="s">
        <v>780</v>
      </c>
    </row>
    <row r="214" s="13" customFormat="1">
      <c r="A214" s="13"/>
      <c r="B214" s="187"/>
      <c r="C214" s="13"/>
      <c r="D214" s="188" t="s">
        <v>155</v>
      </c>
      <c r="E214" s="189" t="s">
        <v>1</v>
      </c>
      <c r="F214" s="190" t="s">
        <v>781</v>
      </c>
      <c r="G214" s="13"/>
      <c r="H214" s="189" t="s">
        <v>1</v>
      </c>
      <c r="I214" s="191"/>
      <c r="J214" s="13"/>
      <c r="K214" s="13"/>
      <c r="L214" s="187"/>
      <c r="M214" s="192"/>
      <c r="N214" s="193"/>
      <c r="O214" s="193"/>
      <c r="P214" s="193"/>
      <c r="Q214" s="193"/>
      <c r="R214" s="193"/>
      <c r="S214" s="193"/>
      <c r="T214" s="19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9" t="s">
        <v>155</v>
      </c>
      <c r="AU214" s="189" t="s">
        <v>88</v>
      </c>
      <c r="AV214" s="13" t="s">
        <v>86</v>
      </c>
      <c r="AW214" s="13" t="s">
        <v>34</v>
      </c>
      <c r="AX214" s="13" t="s">
        <v>78</v>
      </c>
      <c r="AY214" s="189" t="s">
        <v>143</v>
      </c>
    </row>
    <row r="215" s="13" customFormat="1">
      <c r="A215" s="13"/>
      <c r="B215" s="187"/>
      <c r="C215" s="13"/>
      <c r="D215" s="188" t="s">
        <v>155</v>
      </c>
      <c r="E215" s="189" t="s">
        <v>1</v>
      </c>
      <c r="F215" s="190" t="s">
        <v>782</v>
      </c>
      <c r="G215" s="13"/>
      <c r="H215" s="189" t="s">
        <v>1</v>
      </c>
      <c r="I215" s="191"/>
      <c r="J215" s="13"/>
      <c r="K215" s="13"/>
      <c r="L215" s="187"/>
      <c r="M215" s="192"/>
      <c r="N215" s="193"/>
      <c r="O215" s="193"/>
      <c r="P215" s="193"/>
      <c r="Q215" s="193"/>
      <c r="R215" s="193"/>
      <c r="S215" s="193"/>
      <c r="T215" s="19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9" t="s">
        <v>155</v>
      </c>
      <c r="AU215" s="189" t="s">
        <v>88</v>
      </c>
      <c r="AV215" s="13" t="s">
        <v>86</v>
      </c>
      <c r="AW215" s="13" t="s">
        <v>34</v>
      </c>
      <c r="AX215" s="13" t="s">
        <v>78</v>
      </c>
      <c r="AY215" s="189" t="s">
        <v>143</v>
      </c>
    </row>
    <row r="216" s="13" customFormat="1">
      <c r="A216" s="13"/>
      <c r="B216" s="187"/>
      <c r="C216" s="13"/>
      <c r="D216" s="188" t="s">
        <v>155</v>
      </c>
      <c r="E216" s="189" t="s">
        <v>1</v>
      </c>
      <c r="F216" s="190" t="s">
        <v>733</v>
      </c>
      <c r="G216" s="13"/>
      <c r="H216" s="189" t="s">
        <v>1</v>
      </c>
      <c r="I216" s="191"/>
      <c r="J216" s="13"/>
      <c r="K216" s="13"/>
      <c r="L216" s="187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9" t="s">
        <v>155</v>
      </c>
      <c r="AU216" s="189" t="s">
        <v>88</v>
      </c>
      <c r="AV216" s="13" t="s">
        <v>86</v>
      </c>
      <c r="AW216" s="13" t="s">
        <v>34</v>
      </c>
      <c r="AX216" s="13" t="s">
        <v>78</v>
      </c>
      <c r="AY216" s="189" t="s">
        <v>143</v>
      </c>
    </row>
    <row r="217" s="14" customFormat="1">
      <c r="A217" s="14"/>
      <c r="B217" s="195"/>
      <c r="C217" s="14"/>
      <c r="D217" s="188" t="s">
        <v>155</v>
      </c>
      <c r="E217" s="196" t="s">
        <v>1</v>
      </c>
      <c r="F217" s="197" t="s">
        <v>734</v>
      </c>
      <c r="G217" s="14"/>
      <c r="H217" s="198">
        <v>0.432</v>
      </c>
      <c r="I217" s="199"/>
      <c r="J217" s="14"/>
      <c r="K217" s="14"/>
      <c r="L217" s="195"/>
      <c r="M217" s="200"/>
      <c r="N217" s="201"/>
      <c r="O217" s="201"/>
      <c r="P217" s="201"/>
      <c r="Q217" s="201"/>
      <c r="R217" s="201"/>
      <c r="S217" s="201"/>
      <c r="T217" s="20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6" t="s">
        <v>155</v>
      </c>
      <c r="AU217" s="196" t="s">
        <v>88</v>
      </c>
      <c r="AV217" s="14" t="s">
        <v>88</v>
      </c>
      <c r="AW217" s="14" t="s">
        <v>34</v>
      </c>
      <c r="AX217" s="14" t="s">
        <v>78</v>
      </c>
      <c r="AY217" s="196" t="s">
        <v>143</v>
      </c>
    </row>
    <row r="218" s="14" customFormat="1">
      <c r="A218" s="14"/>
      <c r="B218" s="195"/>
      <c r="C218" s="14"/>
      <c r="D218" s="188" t="s">
        <v>155</v>
      </c>
      <c r="E218" s="196" t="s">
        <v>1</v>
      </c>
      <c r="F218" s="197" t="s">
        <v>735</v>
      </c>
      <c r="G218" s="14"/>
      <c r="H218" s="198">
        <v>0.378</v>
      </c>
      <c r="I218" s="199"/>
      <c r="J218" s="14"/>
      <c r="K218" s="14"/>
      <c r="L218" s="195"/>
      <c r="M218" s="200"/>
      <c r="N218" s="201"/>
      <c r="O218" s="201"/>
      <c r="P218" s="201"/>
      <c r="Q218" s="201"/>
      <c r="R218" s="201"/>
      <c r="S218" s="201"/>
      <c r="T218" s="20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6" t="s">
        <v>155</v>
      </c>
      <c r="AU218" s="196" t="s">
        <v>88</v>
      </c>
      <c r="AV218" s="14" t="s">
        <v>88</v>
      </c>
      <c r="AW218" s="14" t="s">
        <v>34</v>
      </c>
      <c r="AX218" s="14" t="s">
        <v>78</v>
      </c>
      <c r="AY218" s="196" t="s">
        <v>143</v>
      </c>
    </row>
    <row r="219" s="14" customFormat="1">
      <c r="A219" s="14"/>
      <c r="B219" s="195"/>
      <c r="C219" s="14"/>
      <c r="D219" s="188" t="s">
        <v>155</v>
      </c>
      <c r="E219" s="196" t="s">
        <v>1</v>
      </c>
      <c r="F219" s="197" t="s">
        <v>736</v>
      </c>
      <c r="G219" s="14"/>
      <c r="H219" s="198">
        <v>0.57599999999999996</v>
      </c>
      <c r="I219" s="199"/>
      <c r="J219" s="14"/>
      <c r="K219" s="14"/>
      <c r="L219" s="195"/>
      <c r="M219" s="200"/>
      <c r="N219" s="201"/>
      <c r="O219" s="201"/>
      <c r="P219" s="201"/>
      <c r="Q219" s="201"/>
      <c r="R219" s="201"/>
      <c r="S219" s="201"/>
      <c r="T219" s="20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6" t="s">
        <v>155</v>
      </c>
      <c r="AU219" s="196" t="s">
        <v>88</v>
      </c>
      <c r="AV219" s="14" t="s">
        <v>88</v>
      </c>
      <c r="AW219" s="14" t="s">
        <v>34</v>
      </c>
      <c r="AX219" s="14" t="s">
        <v>78</v>
      </c>
      <c r="AY219" s="196" t="s">
        <v>143</v>
      </c>
    </row>
    <row r="220" s="15" customFormat="1">
      <c r="A220" s="15"/>
      <c r="B220" s="203"/>
      <c r="C220" s="15"/>
      <c r="D220" s="188" t="s">
        <v>155</v>
      </c>
      <c r="E220" s="204" t="s">
        <v>1</v>
      </c>
      <c r="F220" s="205" t="s">
        <v>163</v>
      </c>
      <c r="G220" s="15"/>
      <c r="H220" s="206">
        <v>1.3860000000000001</v>
      </c>
      <c r="I220" s="207"/>
      <c r="J220" s="15"/>
      <c r="K220" s="15"/>
      <c r="L220" s="203"/>
      <c r="M220" s="208"/>
      <c r="N220" s="209"/>
      <c r="O220" s="209"/>
      <c r="P220" s="209"/>
      <c r="Q220" s="209"/>
      <c r="R220" s="209"/>
      <c r="S220" s="209"/>
      <c r="T220" s="21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4" t="s">
        <v>155</v>
      </c>
      <c r="AU220" s="204" t="s">
        <v>88</v>
      </c>
      <c r="AV220" s="15" t="s">
        <v>149</v>
      </c>
      <c r="AW220" s="15" t="s">
        <v>34</v>
      </c>
      <c r="AX220" s="15" t="s">
        <v>86</v>
      </c>
      <c r="AY220" s="204" t="s">
        <v>143</v>
      </c>
    </row>
    <row r="221" s="2" customFormat="1" ht="16.5" customHeight="1">
      <c r="A221" s="38"/>
      <c r="B221" s="172"/>
      <c r="C221" s="173" t="s">
        <v>309</v>
      </c>
      <c r="D221" s="173" t="s">
        <v>145</v>
      </c>
      <c r="E221" s="174" t="s">
        <v>326</v>
      </c>
      <c r="F221" s="175" t="s">
        <v>327</v>
      </c>
      <c r="G221" s="176" t="s">
        <v>153</v>
      </c>
      <c r="H221" s="177">
        <v>6.7800000000000002</v>
      </c>
      <c r="I221" s="178"/>
      <c r="J221" s="179">
        <f>ROUND(I221*H221,2)</f>
        <v>0</v>
      </c>
      <c r="K221" s="180"/>
      <c r="L221" s="39"/>
      <c r="M221" s="181" t="s">
        <v>1</v>
      </c>
      <c r="N221" s="182" t="s">
        <v>43</v>
      </c>
      <c r="O221" s="77"/>
      <c r="P221" s="183">
        <f>O221*H221</f>
        <v>0</v>
      </c>
      <c r="Q221" s="183">
        <v>0.0026900000000000001</v>
      </c>
      <c r="R221" s="183">
        <f>Q221*H221</f>
        <v>0.018238200000000003</v>
      </c>
      <c r="S221" s="183">
        <v>0</v>
      </c>
      <c r="T221" s="18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5" t="s">
        <v>149</v>
      </c>
      <c r="AT221" s="185" t="s">
        <v>145</v>
      </c>
      <c r="AU221" s="185" t="s">
        <v>88</v>
      </c>
      <c r="AY221" s="19" t="s">
        <v>143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9" t="s">
        <v>86</v>
      </c>
      <c r="BK221" s="186">
        <f>ROUND(I221*H221,2)</f>
        <v>0</v>
      </c>
      <c r="BL221" s="19" t="s">
        <v>149</v>
      </c>
      <c r="BM221" s="185" t="s">
        <v>783</v>
      </c>
    </row>
    <row r="222" s="13" customFormat="1">
      <c r="A222" s="13"/>
      <c r="B222" s="187"/>
      <c r="C222" s="13"/>
      <c r="D222" s="188" t="s">
        <v>155</v>
      </c>
      <c r="E222" s="189" t="s">
        <v>1</v>
      </c>
      <c r="F222" s="190" t="s">
        <v>781</v>
      </c>
      <c r="G222" s="13"/>
      <c r="H222" s="189" t="s">
        <v>1</v>
      </c>
      <c r="I222" s="191"/>
      <c r="J222" s="13"/>
      <c r="K222" s="13"/>
      <c r="L222" s="187"/>
      <c r="M222" s="192"/>
      <c r="N222" s="193"/>
      <c r="O222" s="193"/>
      <c r="P222" s="193"/>
      <c r="Q222" s="193"/>
      <c r="R222" s="193"/>
      <c r="S222" s="193"/>
      <c r="T222" s="19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9" t="s">
        <v>155</v>
      </c>
      <c r="AU222" s="189" t="s">
        <v>88</v>
      </c>
      <c r="AV222" s="13" t="s">
        <v>86</v>
      </c>
      <c r="AW222" s="13" t="s">
        <v>34</v>
      </c>
      <c r="AX222" s="13" t="s">
        <v>78</v>
      </c>
      <c r="AY222" s="189" t="s">
        <v>143</v>
      </c>
    </row>
    <row r="223" s="13" customFormat="1">
      <c r="A223" s="13"/>
      <c r="B223" s="187"/>
      <c r="C223" s="13"/>
      <c r="D223" s="188" t="s">
        <v>155</v>
      </c>
      <c r="E223" s="189" t="s">
        <v>1</v>
      </c>
      <c r="F223" s="190" t="s">
        <v>782</v>
      </c>
      <c r="G223" s="13"/>
      <c r="H223" s="189" t="s">
        <v>1</v>
      </c>
      <c r="I223" s="191"/>
      <c r="J223" s="13"/>
      <c r="K223" s="13"/>
      <c r="L223" s="187"/>
      <c r="M223" s="192"/>
      <c r="N223" s="193"/>
      <c r="O223" s="193"/>
      <c r="P223" s="193"/>
      <c r="Q223" s="193"/>
      <c r="R223" s="193"/>
      <c r="S223" s="193"/>
      <c r="T223" s="19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9" t="s">
        <v>155</v>
      </c>
      <c r="AU223" s="189" t="s">
        <v>88</v>
      </c>
      <c r="AV223" s="13" t="s">
        <v>86</v>
      </c>
      <c r="AW223" s="13" t="s">
        <v>34</v>
      </c>
      <c r="AX223" s="13" t="s">
        <v>78</v>
      </c>
      <c r="AY223" s="189" t="s">
        <v>143</v>
      </c>
    </row>
    <row r="224" s="13" customFormat="1">
      <c r="A224" s="13"/>
      <c r="B224" s="187"/>
      <c r="C224" s="13"/>
      <c r="D224" s="188" t="s">
        <v>155</v>
      </c>
      <c r="E224" s="189" t="s">
        <v>1</v>
      </c>
      <c r="F224" s="190" t="s">
        <v>733</v>
      </c>
      <c r="G224" s="13"/>
      <c r="H224" s="189" t="s">
        <v>1</v>
      </c>
      <c r="I224" s="191"/>
      <c r="J224" s="13"/>
      <c r="K224" s="13"/>
      <c r="L224" s="187"/>
      <c r="M224" s="192"/>
      <c r="N224" s="193"/>
      <c r="O224" s="193"/>
      <c r="P224" s="193"/>
      <c r="Q224" s="193"/>
      <c r="R224" s="193"/>
      <c r="S224" s="193"/>
      <c r="T224" s="19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9" t="s">
        <v>155</v>
      </c>
      <c r="AU224" s="189" t="s">
        <v>88</v>
      </c>
      <c r="AV224" s="13" t="s">
        <v>86</v>
      </c>
      <c r="AW224" s="13" t="s">
        <v>34</v>
      </c>
      <c r="AX224" s="13" t="s">
        <v>78</v>
      </c>
      <c r="AY224" s="189" t="s">
        <v>143</v>
      </c>
    </row>
    <row r="225" s="14" customFormat="1">
      <c r="A225" s="14"/>
      <c r="B225" s="195"/>
      <c r="C225" s="14"/>
      <c r="D225" s="188" t="s">
        <v>155</v>
      </c>
      <c r="E225" s="196" t="s">
        <v>1</v>
      </c>
      <c r="F225" s="197" t="s">
        <v>784</v>
      </c>
      <c r="G225" s="14"/>
      <c r="H225" s="198">
        <v>1.44</v>
      </c>
      <c r="I225" s="199"/>
      <c r="J225" s="14"/>
      <c r="K225" s="14"/>
      <c r="L225" s="195"/>
      <c r="M225" s="200"/>
      <c r="N225" s="201"/>
      <c r="O225" s="201"/>
      <c r="P225" s="201"/>
      <c r="Q225" s="201"/>
      <c r="R225" s="201"/>
      <c r="S225" s="201"/>
      <c r="T225" s="20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6" t="s">
        <v>155</v>
      </c>
      <c r="AU225" s="196" t="s">
        <v>88</v>
      </c>
      <c r="AV225" s="14" t="s">
        <v>88</v>
      </c>
      <c r="AW225" s="14" t="s">
        <v>34</v>
      </c>
      <c r="AX225" s="14" t="s">
        <v>78</v>
      </c>
      <c r="AY225" s="196" t="s">
        <v>143</v>
      </c>
    </row>
    <row r="226" s="14" customFormat="1">
      <c r="A226" s="14"/>
      <c r="B226" s="195"/>
      <c r="C226" s="14"/>
      <c r="D226" s="188" t="s">
        <v>155</v>
      </c>
      <c r="E226" s="196" t="s">
        <v>1</v>
      </c>
      <c r="F226" s="197" t="s">
        <v>785</v>
      </c>
      <c r="G226" s="14"/>
      <c r="H226" s="198">
        <v>1.26</v>
      </c>
      <c r="I226" s="199"/>
      <c r="J226" s="14"/>
      <c r="K226" s="14"/>
      <c r="L226" s="195"/>
      <c r="M226" s="200"/>
      <c r="N226" s="201"/>
      <c r="O226" s="201"/>
      <c r="P226" s="201"/>
      <c r="Q226" s="201"/>
      <c r="R226" s="201"/>
      <c r="S226" s="201"/>
      <c r="T226" s="20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6" t="s">
        <v>155</v>
      </c>
      <c r="AU226" s="196" t="s">
        <v>88</v>
      </c>
      <c r="AV226" s="14" t="s">
        <v>88</v>
      </c>
      <c r="AW226" s="14" t="s">
        <v>34</v>
      </c>
      <c r="AX226" s="14" t="s">
        <v>78</v>
      </c>
      <c r="AY226" s="196" t="s">
        <v>143</v>
      </c>
    </row>
    <row r="227" s="14" customFormat="1">
      <c r="A227" s="14"/>
      <c r="B227" s="195"/>
      <c r="C227" s="14"/>
      <c r="D227" s="188" t="s">
        <v>155</v>
      </c>
      <c r="E227" s="196" t="s">
        <v>1</v>
      </c>
      <c r="F227" s="197" t="s">
        <v>786</v>
      </c>
      <c r="G227" s="14"/>
      <c r="H227" s="198">
        <v>1.9199999999999999</v>
      </c>
      <c r="I227" s="199"/>
      <c r="J227" s="14"/>
      <c r="K227" s="14"/>
      <c r="L227" s="195"/>
      <c r="M227" s="200"/>
      <c r="N227" s="201"/>
      <c r="O227" s="201"/>
      <c r="P227" s="201"/>
      <c r="Q227" s="201"/>
      <c r="R227" s="201"/>
      <c r="S227" s="201"/>
      <c r="T227" s="20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6" t="s">
        <v>155</v>
      </c>
      <c r="AU227" s="196" t="s">
        <v>88</v>
      </c>
      <c r="AV227" s="14" t="s">
        <v>88</v>
      </c>
      <c r="AW227" s="14" t="s">
        <v>34</v>
      </c>
      <c r="AX227" s="14" t="s">
        <v>78</v>
      </c>
      <c r="AY227" s="196" t="s">
        <v>143</v>
      </c>
    </row>
    <row r="228" s="14" customFormat="1">
      <c r="A228" s="14"/>
      <c r="B228" s="195"/>
      <c r="C228" s="14"/>
      <c r="D228" s="188" t="s">
        <v>155</v>
      </c>
      <c r="E228" s="196" t="s">
        <v>1</v>
      </c>
      <c r="F228" s="197" t="s">
        <v>787</v>
      </c>
      <c r="G228" s="14"/>
      <c r="H228" s="198">
        <v>2.1600000000000001</v>
      </c>
      <c r="I228" s="199"/>
      <c r="J228" s="14"/>
      <c r="K228" s="14"/>
      <c r="L228" s="195"/>
      <c r="M228" s="200"/>
      <c r="N228" s="201"/>
      <c r="O228" s="201"/>
      <c r="P228" s="201"/>
      <c r="Q228" s="201"/>
      <c r="R228" s="201"/>
      <c r="S228" s="201"/>
      <c r="T228" s="20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6" t="s">
        <v>155</v>
      </c>
      <c r="AU228" s="196" t="s">
        <v>88</v>
      </c>
      <c r="AV228" s="14" t="s">
        <v>88</v>
      </c>
      <c r="AW228" s="14" t="s">
        <v>34</v>
      </c>
      <c r="AX228" s="14" t="s">
        <v>78</v>
      </c>
      <c r="AY228" s="196" t="s">
        <v>143</v>
      </c>
    </row>
    <row r="229" s="15" customFormat="1">
      <c r="A229" s="15"/>
      <c r="B229" s="203"/>
      <c r="C229" s="15"/>
      <c r="D229" s="188" t="s">
        <v>155</v>
      </c>
      <c r="E229" s="204" t="s">
        <v>1</v>
      </c>
      <c r="F229" s="205" t="s">
        <v>163</v>
      </c>
      <c r="G229" s="15"/>
      <c r="H229" s="206">
        <v>6.7800000000000002</v>
      </c>
      <c r="I229" s="207"/>
      <c r="J229" s="15"/>
      <c r="K229" s="15"/>
      <c r="L229" s="203"/>
      <c r="M229" s="208"/>
      <c r="N229" s="209"/>
      <c r="O229" s="209"/>
      <c r="P229" s="209"/>
      <c r="Q229" s="209"/>
      <c r="R229" s="209"/>
      <c r="S229" s="209"/>
      <c r="T229" s="21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04" t="s">
        <v>155</v>
      </c>
      <c r="AU229" s="204" t="s">
        <v>88</v>
      </c>
      <c r="AV229" s="15" t="s">
        <v>149</v>
      </c>
      <c r="AW229" s="15" t="s">
        <v>34</v>
      </c>
      <c r="AX229" s="15" t="s">
        <v>86</v>
      </c>
      <c r="AY229" s="204" t="s">
        <v>143</v>
      </c>
    </row>
    <row r="230" s="2" customFormat="1" ht="16.5" customHeight="1">
      <c r="A230" s="38"/>
      <c r="B230" s="172"/>
      <c r="C230" s="173" t="s">
        <v>7</v>
      </c>
      <c r="D230" s="173" t="s">
        <v>145</v>
      </c>
      <c r="E230" s="174" t="s">
        <v>333</v>
      </c>
      <c r="F230" s="175" t="s">
        <v>334</v>
      </c>
      <c r="G230" s="176" t="s">
        <v>153</v>
      </c>
      <c r="H230" s="177">
        <v>6.7800000000000002</v>
      </c>
      <c r="I230" s="178"/>
      <c r="J230" s="179">
        <f>ROUND(I230*H230,2)</f>
        <v>0</v>
      </c>
      <c r="K230" s="180"/>
      <c r="L230" s="39"/>
      <c r="M230" s="181" t="s">
        <v>1</v>
      </c>
      <c r="N230" s="182" t="s">
        <v>43</v>
      </c>
      <c r="O230" s="77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5" t="s">
        <v>149</v>
      </c>
      <c r="AT230" s="185" t="s">
        <v>145</v>
      </c>
      <c r="AU230" s="185" t="s">
        <v>88</v>
      </c>
      <c r="AY230" s="19" t="s">
        <v>143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9" t="s">
        <v>86</v>
      </c>
      <c r="BK230" s="186">
        <f>ROUND(I230*H230,2)</f>
        <v>0</v>
      </c>
      <c r="BL230" s="19" t="s">
        <v>149</v>
      </c>
      <c r="BM230" s="185" t="s">
        <v>788</v>
      </c>
    </row>
    <row r="231" s="2" customFormat="1" ht="21.75" customHeight="1">
      <c r="A231" s="38"/>
      <c r="B231" s="172"/>
      <c r="C231" s="173" t="s">
        <v>325</v>
      </c>
      <c r="D231" s="173" t="s">
        <v>145</v>
      </c>
      <c r="E231" s="174" t="s">
        <v>337</v>
      </c>
      <c r="F231" s="175" t="s">
        <v>338</v>
      </c>
      <c r="G231" s="176" t="s">
        <v>281</v>
      </c>
      <c r="H231" s="177">
        <v>0.051999999999999998</v>
      </c>
      <c r="I231" s="178"/>
      <c r="J231" s="179">
        <f>ROUND(I231*H231,2)</f>
        <v>0</v>
      </c>
      <c r="K231" s="180"/>
      <c r="L231" s="39"/>
      <c r="M231" s="181" t="s">
        <v>1</v>
      </c>
      <c r="N231" s="182" t="s">
        <v>43</v>
      </c>
      <c r="O231" s="77"/>
      <c r="P231" s="183">
        <f>O231*H231</f>
        <v>0</v>
      </c>
      <c r="Q231" s="183">
        <v>1.0601700000000001</v>
      </c>
      <c r="R231" s="183">
        <f>Q231*H231</f>
        <v>0.055128839999999998</v>
      </c>
      <c r="S231" s="183">
        <v>0</v>
      </c>
      <c r="T231" s="18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5" t="s">
        <v>149</v>
      </c>
      <c r="AT231" s="185" t="s">
        <v>145</v>
      </c>
      <c r="AU231" s="185" t="s">
        <v>88</v>
      </c>
      <c r="AY231" s="19" t="s">
        <v>143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9" t="s">
        <v>86</v>
      </c>
      <c r="BK231" s="186">
        <f>ROUND(I231*H231,2)</f>
        <v>0</v>
      </c>
      <c r="BL231" s="19" t="s">
        <v>149</v>
      </c>
      <c r="BM231" s="185" t="s">
        <v>789</v>
      </c>
    </row>
    <row r="232" s="13" customFormat="1">
      <c r="A232" s="13"/>
      <c r="B232" s="187"/>
      <c r="C232" s="13"/>
      <c r="D232" s="188" t="s">
        <v>155</v>
      </c>
      <c r="E232" s="189" t="s">
        <v>1</v>
      </c>
      <c r="F232" s="190" t="s">
        <v>238</v>
      </c>
      <c r="G232" s="13"/>
      <c r="H232" s="189" t="s">
        <v>1</v>
      </c>
      <c r="I232" s="191"/>
      <c r="J232" s="13"/>
      <c r="K232" s="13"/>
      <c r="L232" s="187"/>
      <c r="M232" s="192"/>
      <c r="N232" s="193"/>
      <c r="O232" s="193"/>
      <c r="P232" s="193"/>
      <c r="Q232" s="193"/>
      <c r="R232" s="193"/>
      <c r="S232" s="193"/>
      <c r="T232" s="19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9" t="s">
        <v>155</v>
      </c>
      <c r="AU232" s="189" t="s">
        <v>88</v>
      </c>
      <c r="AV232" s="13" t="s">
        <v>86</v>
      </c>
      <c r="AW232" s="13" t="s">
        <v>34</v>
      </c>
      <c r="AX232" s="13" t="s">
        <v>78</v>
      </c>
      <c r="AY232" s="189" t="s">
        <v>143</v>
      </c>
    </row>
    <row r="233" s="14" customFormat="1">
      <c r="A233" s="14"/>
      <c r="B233" s="195"/>
      <c r="C233" s="14"/>
      <c r="D233" s="188" t="s">
        <v>155</v>
      </c>
      <c r="E233" s="196" t="s">
        <v>1</v>
      </c>
      <c r="F233" s="197" t="s">
        <v>790</v>
      </c>
      <c r="G233" s="14"/>
      <c r="H233" s="198">
        <v>0.0030000000000000001</v>
      </c>
      <c r="I233" s="199"/>
      <c r="J233" s="14"/>
      <c r="K233" s="14"/>
      <c r="L233" s="195"/>
      <c r="M233" s="200"/>
      <c r="N233" s="201"/>
      <c r="O233" s="201"/>
      <c r="P233" s="201"/>
      <c r="Q233" s="201"/>
      <c r="R233" s="201"/>
      <c r="S233" s="201"/>
      <c r="T233" s="20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6" t="s">
        <v>155</v>
      </c>
      <c r="AU233" s="196" t="s">
        <v>88</v>
      </c>
      <c r="AV233" s="14" t="s">
        <v>88</v>
      </c>
      <c r="AW233" s="14" t="s">
        <v>34</v>
      </c>
      <c r="AX233" s="14" t="s">
        <v>78</v>
      </c>
      <c r="AY233" s="196" t="s">
        <v>143</v>
      </c>
    </row>
    <row r="234" s="14" customFormat="1">
      <c r="A234" s="14"/>
      <c r="B234" s="195"/>
      <c r="C234" s="14"/>
      <c r="D234" s="188" t="s">
        <v>155</v>
      </c>
      <c r="E234" s="196" t="s">
        <v>1</v>
      </c>
      <c r="F234" s="197" t="s">
        <v>791</v>
      </c>
      <c r="G234" s="14"/>
      <c r="H234" s="198">
        <v>0.049000000000000002</v>
      </c>
      <c r="I234" s="199"/>
      <c r="J234" s="14"/>
      <c r="K234" s="14"/>
      <c r="L234" s="195"/>
      <c r="M234" s="200"/>
      <c r="N234" s="201"/>
      <c r="O234" s="201"/>
      <c r="P234" s="201"/>
      <c r="Q234" s="201"/>
      <c r="R234" s="201"/>
      <c r="S234" s="201"/>
      <c r="T234" s="20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6" t="s">
        <v>155</v>
      </c>
      <c r="AU234" s="196" t="s">
        <v>88</v>
      </c>
      <c r="AV234" s="14" t="s">
        <v>88</v>
      </c>
      <c r="AW234" s="14" t="s">
        <v>34</v>
      </c>
      <c r="AX234" s="14" t="s">
        <v>78</v>
      </c>
      <c r="AY234" s="196" t="s">
        <v>143</v>
      </c>
    </row>
    <row r="235" s="15" customFormat="1">
      <c r="A235" s="15"/>
      <c r="B235" s="203"/>
      <c r="C235" s="15"/>
      <c r="D235" s="188" t="s">
        <v>155</v>
      </c>
      <c r="E235" s="204" t="s">
        <v>1</v>
      </c>
      <c r="F235" s="205" t="s">
        <v>163</v>
      </c>
      <c r="G235" s="15"/>
      <c r="H235" s="206">
        <v>0.052000000000000005</v>
      </c>
      <c r="I235" s="207"/>
      <c r="J235" s="15"/>
      <c r="K235" s="15"/>
      <c r="L235" s="203"/>
      <c r="M235" s="208"/>
      <c r="N235" s="209"/>
      <c r="O235" s="209"/>
      <c r="P235" s="209"/>
      <c r="Q235" s="209"/>
      <c r="R235" s="209"/>
      <c r="S235" s="209"/>
      <c r="T235" s="21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04" t="s">
        <v>155</v>
      </c>
      <c r="AU235" s="204" t="s">
        <v>88</v>
      </c>
      <c r="AV235" s="15" t="s">
        <v>149</v>
      </c>
      <c r="AW235" s="15" t="s">
        <v>34</v>
      </c>
      <c r="AX235" s="15" t="s">
        <v>86</v>
      </c>
      <c r="AY235" s="204" t="s">
        <v>143</v>
      </c>
    </row>
    <row r="236" s="2" customFormat="1" ht="16.5" customHeight="1">
      <c r="A236" s="38"/>
      <c r="B236" s="172"/>
      <c r="C236" s="173" t="s">
        <v>332</v>
      </c>
      <c r="D236" s="173" t="s">
        <v>145</v>
      </c>
      <c r="E236" s="174" t="s">
        <v>346</v>
      </c>
      <c r="F236" s="175" t="s">
        <v>347</v>
      </c>
      <c r="G236" s="176" t="s">
        <v>182</v>
      </c>
      <c r="H236" s="177">
        <v>7.4500000000000002</v>
      </c>
      <c r="I236" s="178"/>
      <c r="J236" s="179">
        <f>ROUND(I236*H236,2)</f>
        <v>0</v>
      </c>
      <c r="K236" s="180"/>
      <c r="L236" s="39"/>
      <c r="M236" s="181" t="s">
        <v>1</v>
      </c>
      <c r="N236" s="182" t="s">
        <v>43</v>
      </c>
      <c r="O236" s="77"/>
      <c r="P236" s="183">
        <f>O236*H236</f>
        <v>0</v>
      </c>
      <c r="Q236" s="183">
        <v>2.2563399999999998</v>
      </c>
      <c r="R236" s="183">
        <f>Q236*H236</f>
        <v>16.809732999999998</v>
      </c>
      <c r="S236" s="183">
        <v>0</v>
      </c>
      <c r="T236" s="18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5" t="s">
        <v>149</v>
      </c>
      <c r="AT236" s="185" t="s">
        <v>145</v>
      </c>
      <c r="AU236" s="185" t="s">
        <v>88</v>
      </c>
      <c r="AY236" s="19" t="s">
        <v>143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9" t="s">
        <v>86</v>
      </c>
      <c r="BK236" s="186">
        <f>ROUND(I236*H236,2)</f>
        <v>0</v>
      </c>
      <c r="BL236" s="19" t="s">
        <v>149</v>
      </c>
      <c r="BM236" s="185" t="s">
        <v>792</v>
      </c>
    </row>
    <row r="237" s="13" customFormat="1">
      <c r="A237" s="13"/>
      <c r="B237" s="187"/>
      <c r="C237" s="13"/>
      <c r="D237" s="188" t="s">
        <v>155</v>
      </c>
      <c r="E237" s="189" t="s">
        <v>1</v>
      </c>
      <c r="F237" s="190" t="s">
        <v>724</v>
      </c>
      <c r="G237" s="13"/>
      <c r="H237" s="189" t="s">
        <v>1</v>
      </c>
      <c r="I237" s="191"/>
      <c r="J237" s="13"/>
      <c r="K237" s="13"/>
      <c r="L237" s="187"/>
      <c r="M237" s="192"/>
      <c r="N237" s="193"/>
      <c r="O237" s="193"/>
      <c r="P237" s="193"/>
      <c r="Q237" s="193"/>
      <c r="R237" s="193"/>
      <c r="S237" s="193"/>
      <c r="T237" s="19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9" t="s">
        <v>155</v>
      </c>
      <c r="AU237" s="189" t="s">
        <v>88</v>
      </c>
      <c r="AV237" s="13" t="s">
        <v>86</v>
      </c>
      <c r="AW237" s="13" t="s">
        <v>34</v>
      </c>
      <c r="AX237" s="13" t="s">
        <v>78</v>
      </c>
      <c r="AY237" s="189" t="s">
        <v>143</v>
      </c>
    </row>
    <row r="238" s="14" customFormat="1">
      <c r="A238" s="14"/>
      <c r="B238" s="195"/>
      <c r="C238" s="14"/>
      <c r="D238" s="188" t="s">
        <v>155</v>
      </c>
      <c r="E238" s="196" t="s">
        <v>1</v>
      </c>
      <c r="F238" s="197" t="s">
        <v>793</v>
      </c>
      <c r="G238" s="14"/>
      <c r="H238" s="198">
        <v>0.69999999999999996</v>
      </c>
      <c r="I238" s="199"/>
      <c r="J238" s="14"/>
      <c r="K238" s="14"/>
      <c r="L238" s="195"/>
      <c r="M238" s="200"/>
      <c r="N238" s="201"/>
      <c r="O238" s="201"/>
      <c r="P238" s="201"/>
      <c r="Q238" s="201"/>
      <c r="R238" s="201"/>
      <c r="S238" s="201"/>
      <c r="T238" s="20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6" t="s">
        <v>155</v>
      </c>
      <c r="AU238" s="196" t="s">
        <v>88</v>
      </c>
      <c r="AV238" s="14" t="s">
        <v>88</v>
      </c>
      <c r="AW238" s="14" t="s">
        <v>34</v>
      </c>
      <c r="AX238" s="14" t="s">
        <v>78</v>
      </c>
      <c r="AY238" s="196" t="s">
        <v>143</v>
      </c>
    </row>
    <row r="239" s="14" customFormat="1">
      <c r="A239" s="14"/>
      <c r="B239" s="195"/>
      <c r="C239" s="14"/>
      <c r="D239" s="188" t="s">
        <v>155</v>
      </c>
      <c r="E239" s="196" t="s">
        <v>1</v>
      </c>
      <c r="F239" s="197" t="s">
        <v>794</v>
      </c>
      <c r="G239" s="14"/>
      <c r="H239" s="198">
        <v>4.75</v>
      </c>
      <c r="I239" s="199"/>
      <c r="J239" s="14"/>
      <c r="K239" s="14"/>
      <c r="L239" s="195"/>
      <c r="M239" s="200"/>
      <c r="N239" s="201"/>
      <c r="O239" s="201"/>
      <c r="P239" s="201"/>
      <c r="Q239" s="201"/>
      <c r="R239" s="201"/>
      <c r="S239" s="201"/>
      <c r="T239" s="20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6" t="s">
        <v>155</v>
      </c>
      <c r="AU239" s="196" t="s">
        <v>88</v>
      </c>
      <c r="AV239" s="14" t="s">
        <v>88</v>
      </c>
      <c r="AW239" s="14" t="s">
        <v>34</v>
      </c>
      <c r="AX239" s="14" t="s">
        <v>78</v>
      </c>
      <c r="AY239" s="196" t="s">
        <v>143</v>
      </c>
    </row>
    <row r="240" s="14" customFormat="1">
      <c r="A240" s="14"/>
      <c r="B240" s="195"/>
      <c r="C240" s="14"/>
      <c r="D240" s="188" t="s">
        <v>155</v>
      </c>
      <c r="E240" s="196" t="s">
        <v>1</v>
      </c>
      <c r="F240" s="197" t="s">
        <v>795</v>
      </c>
      <c r="G240" s="14"/>
      <c r="H240" s="198">
        <v>2</v>
      </c>
      <c r="I240" s="199"/>
      <c r="J240" s="14"/>
      <c r="K240" s="14"/>
      <c r="L240" s="195"/>
      <c r="M240" s="200"/>
      <c r="N240" s="201"/>
      <c r="O240" s="201"/>
      <c r="P240" s="201"/>
      <c r="Q240" s="201"/>
      <c r="R240" s="201"/>
      <c r="S240" s="201"/>
      <c r="T240" s="20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6" t="s">
        <v>155</v>
      </c>
      <c r="AU240" s="196" t="s">
        <v>88</v>
      </c>
      <c r="AV240" s="14" t="s">
        <v>88</v>
      </c>
      <c r="AW240" s="14" t="s">
        <v>34</v>
      </c>
      <c r="AX240" s="14" t="s">
        <v>78</v>
      </c>
      <c r="AY240" s="196" t="s">
        <v>143</v>
      </c>
    </row>
    <row r="241" s="15" customFormat="1">
      <c r="A241" s="15"/>
      <c r="B241" s="203"/>
      <c r="C241" s="15"/>
      <c r="D241" s="188" t="s">
        <v>155</v>
      </c>
      <c r="E241" s="204" t="s">
        <v>1</v>
      </c>
      <c r="F241" s="205" t="s">
        <v>163</v>
      </c>
      <c r="G241" s="15"/>
      <c r="H241" s="206">
        <v>7.4500000000000002</v>
      </c>
      <c r="I241" s="207"/>
      <c r="J241" s="15"/>
      <c r="K241" s="15"/>
      <c r="L241" s="203"/>
      <c r="M241" s="208"/>
      <c r="N241" s="209"/>
      <c r="O241" s="209"/>
      <c r="P241" s="209"/>
      <c r="Q241" s="209"/>
      <c r="R241" s="209"/>
      <c r="S241" s="209"/>
      <c r="T241" s="21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04" t="s">
        <v>155</v>
      </c>
      <c r="AU241" s="204" t="s">
        <v>88</v>
      </c>
      <c r="AV241" s="15" t="s">
        <v>149</v>
      </c>
      <c r="AW241" s="15" t="s">
        <v>34</v>
      </c>
      <c r="AX241" s="15" t="s">
        <v>86</v>
      </c>
      <c r="AY241" s="204" t="s">
        <v>143</v>
      </c>
    </row>
    <row r="242" s="2" customFormat="1" ht="16.5" customHeight="1">
      <c r="A242" s="38"/>
      <c r="B242" s="172"/>
      <c r="C242" s="173" t="s">
        <v>336</v>
      </c>
      <c r="D242" s="173" t="s">
        <v>145</v>
      </c>
      <c r="E242" s="174" t="s">
        <v>796</v>
      </c>
      <c r="F242" s="175" t="s">
        <v>797</v>
      </c>
      <c r="G242" s="176" t="s">
        <v>182</v>
      </c>
      <c r="H242" s="177">
        <v>0.93600000000000005</v>
      </c>
      <c r="I242" s="178"/>
      <c r="J242" s="179">
        <f>ROUND(I242*H242,2)</f>
        <v>0</v>
      </c>
      <c r="K242" s="180"/>
      <c r="L242" s="39"/>
      <c r="M242" s="181" t="s">
        <v>1</v>
      </c>
      <c r="N242" s="182" t="s">
        <v>43</v>
      </c>
      <c r="O242" s="77"/>
      <c r="P242" s="183">
        <f>O242*H242</f>
        <v>0</v>
      </c>
      <c r="Q242" s="183">
        <v>2.45329</v>
      </c>
      <c r="R242" s="183">
        <f>Q242*H242</f>
        <v>2.2962794400000002</v>
      </c>
      <c r="S242" s="183">
        <v>0</v>
      </c>
      <c r="T242" s="18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5" t="s">
        <v>149</v>
      </c>
      <c r="AT242" s="185" t="s">
        <v>145</v>
      </c>
      <c r="AU242" s="185" t="s">
        <v>88</v>
      </c>
      <c r="AY242" s="19" t="s">
        <v>143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9" t="s">
        <v>86</v>
      </c>
      <c r="BK242" s="186">
        <f>ROUND(I242*H242,2)</f>
        <v>0</v>
      </c>
      <c r="BL242" s="19" t="s">
        <v>149</v>
      </c>
      <c r="BM242" s="185" t="s">
        <v>798</v>
      </c>
    </row>
    <row r="243" s="13" customFormat="1">
      <c r="A243" s="13"/>
      <c r="B243" s="187"/>
      <c r="C243" s="13"/>
      <c r="D243" s="188" t="s">
        <v>155</v>
      </c>
      <c r="E243" s="189" t="s">
        <v>1</v>
      </c>
      <c r="F243" s="190" t="s">
        <v>799</v>
      </c>
      <c r="G243" s="13"/>
      <c r="H243" s="189" t="s">
        <v>1</v>
      </c>
      <c r="I243" s="191"/>
      <c r="J243" s="13"/>
      <c r="K243" s="13"/>
      <c r="L243" s="187"/>
      <c r="M243" s="192"/>
      <c r="N243" s="193"/>
      <c r="O243" s="193"/>
      <c r="P243" s="193"/>
      <c r="Q243" s="193"/>
      <c r="R243" s="193"/>
      <c r="S243" s="193"/>
      <c r="T243" s="19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9" t="s">
        <v>155</v>
      </c>
      <c r="AU243" s="189" t="s">
        <v>88</v>
      </c>
      <c r="AV243" s="13" t="s">
        <v>86</v>
      </c>
      <c r="AW243" s="13" t="s">
        <v>34</v>
      </c>
      <c r="AX243" s="13" t="s">
        <v>78</v>
      </c>
      <c r="AY243" s="189" t="s">
        <v>143</v>
      </c>
    </row>
    <row r="244" s="14" customFormat="1">
      <c r="A244" s="14"/>
      <c r="B244" s="195"/>
      <c r="C244" s="14"/>
      <c r="D244" s="188" t="s">
        <v>155</v>
      </c>
      <c r="E244" s="196" t="s">
        <v>1</v>
      </c>
      <c r="F244" s="197" t="s">
        <v>800</v>
      </c>
      <c r="G244" s="14"/>
      <c r="H244" s="198">
        <v>0.46800000000000003</v>
      </c>
      <c r="I244" s="199"/>
      <c r="J244" s="14"/>
      <c r="K244" s="14"/>
      <c r="L244" s="195"/>
      <c r="M244" s="200"/>
      <c r="N244" s="201"/>
      <c r="O244" s="201"/>
      <c r="P244" s="201"/>
      <c r="Q244" s="201"/>
      <c r="R244" s="201"/>
      <c r="S244" s="201"/>
      <c r="T244" s="20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6" t="s">
        <v>155</v>
      </c>
      <c r="AU244" s="196" t="s">
        <v>88</v>
      </c>
      <c r="AV244" s="14" t="s">
        <v>88</v>
      </c>
      <c r="AW244" s="14" t="s">
        <v>34</v>
      </c>
      <c r="AX244" s="14" t="s">
        <v>78</v>
      </c>
      <c r="AY244" s="196" t="s">
        <v>143</v>
      </c>
    </row>
    <row r="245" s="14" customFormat="1">
      <c r="A245" s="14"/>
      <c r="B245" s="195"/>
      <c r="C245" s="14"/>
      <c r="D245" s="188" t="s">
        <v>155</v>
      </c>
      <c r="E245" s="196" t="s">
        <v>1</v>
      </c>
      <c r="F245" s="197" t="s">
        <v>800</v>
      </c>
      <c r="G245" s="14"/>
      <c r="H245" s="198">
        <v>0.46800000000000003</v>
      </c>
      <c r="I245" s="199"/>
      <c r="J245" s="14"/>
      <c r="K245" s="14"/>
      <c r="L245" s="195"/>
      <c r="M245" s="200"/>
      <c r="N245" s="201"/>
      <c r="O245" s="201"/>
      <c r="P245" s="201"/>
      <c r="Q245" s="201"/>
      <c r="R245" s="201"/>
      <c r="S245" s="201"/>
      <c r="T245" s="20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6" t="s">
        <v>155</v>
      </c>
      <c r="AU245" s="196" t="s">
        <v>88</v>
      </c>
      <c r="AV245" s="14" t="s">
        <v>88</v>
      </c>
      <c r="AW245" s="14" t="s">
        <v>34</v>
      </c>
      <c r="AX245" s="14" t="s">
        <v>78</v>
      </c>
      <c r="AY245" s="196" t="s">
        <v>143</v>
      </c>
    </row>
    <row r="246" s="15" customFormat="1">
      <c r="A246" s="15"/>
      <c r="B246" s="203"/>
      <c r="C246" s="15"/>
      <c r="D246" s="188" t="s">
        <v>155</v>
      </c>
      <c r="E246" s="204" t="s">
        <v>1</v>
      </c>
      <c r="F246" s="205" t="s">
        <v>163</v>
      </c>
      <c r="G246" s="15"/>
      <c r="H246" s="206">
        <v>0.93600000000000005</v>
      </c>
      <c r="I246" s="207"/>
      <c r="J246" s="15"/>
      <c r="K246" s="15"/>
      <c r="L246" s="203"/>
      <c r="M246" s="208"/>
      <c r="N246" s="209"/>
      <c r="O246" s="209"/>
      <c r="P246" s="209"/>
      <c r="Q246" s="209"/>
      <c r="R246" s="209"/>
      <c r="S246" s="209"/>
      <c r="T246" s="21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4" t="s">
        <v>155</v>
      </c>
      <c r="AU246" s="204" t="s">
        <v>88</v>
      </c>
      <c r="AV246" s="15" t="s">
        <v>149</v>
      </c>
      <c r="AW246" s="15" t="s">
        <v>34</v>
      </c>
      <c r="AX246" s="15" t="s">
        <v>86</v>
      </c>
      <c r="AY246" s="204" t="s">
        <v>143</v>
      </c>
    </row>
    <row r="247" s="2" customFormat="1" ht="16.5" customHeight="1">
      <c r="A247" s="38"/>
      <c r="B247" s="172"/>
      <c r="C247" s="173" t="s">
        <v>345</v>
      </c>
      <c r="D247" s="173" t="s">
        <v>145</v>
      </c>
      <c r="E247" s="174" t="s">
        <v>351</v>
      </c>
      <c r="F247" s="175" t="s">
        <v>352</v>
      </c>
      <c r="G247" s="176" t="s">
        <v>153</v>
      </c>
      <c r="H247" s="177">
        <v>28</v>
      </c>
      <c r="I247" s="178"/>
      <c r="J247" s="179">
        <f>ROUND(I247*H247,2)</f>
        <v>0</v>
      </c>
      <c r="K247" s="180"/>
      <c r="L247" s="39"/>
      <c r="M247" s="181" t="s">
        <v>1</v>
      </c>
      <c r="N247" s="182" t="s">
        <v>43</v>
      </c>
      <c r="O247" s="77"/>
      <c r="P247" s="183">
        <f>O247*H247</f>
        <v>0</v>
      </c>
      <c r="Q247" s="183">
        <v>0.00264</v>
      </c>
      <c r="R247" s="183">
        <f>Q247*H247</f>
        <v>0.07392</v>
      </c>
      <c r="S247" s="183">
        <v>0</v>
      </c>
      <c r="T247" s="18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5" t="s">
        <v>149</v>
      </c>
      <c r="AT247" s="185" t="s">
        <v>145</v>
      </c>
      <c r="AU247" s="185" t="s">
        <v>88</v>
      </c>
      <c r="AY247" s="19" t="s">
        <v>143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9" t="s">
        <v>86</v>
      </c>
      <c r="BK247" s="186">
        <f>ROUND(I247*H247,2)</f>
        <v>0</v>
      </c>
      <c r="BL247" s="19" t="s">
        <v>149</v>
      </c>
      <c r="BM247" s="185" t="s">
        <v>801</v>
      </c>
    </row>
    <row r="248" s="13" customFormat="1">
      <c r="A248" s="13"/>
      <c r="B248" s="187"/>
      <c r="C248" s="13"/>
      <c r="D248" s="188" t="s">
        <v>155</v>
      </c>
      <c r="E248" s="189" t="s">
        <v>1</v>
      </c>
      <c r="F248" s="190" t="s">
        <v>349</v>
      </c>
      <c r="G248" s="13"/>
      <c r="H248" s="189" t="s">
        <v>1</v>
      </c>
      <c r="I248" s="191"/>
      <c r="J248" s="13"/>
      <c r="K248" s="13"/>
      <c r="L248" s="187"/>
      <c r="M248" s="192"/>
      <c r="N248" s="193"/>
      <c r="O248" s="193"/>
      <c r="P248" s="193"/>
      <c r="Q248" s="193"/>
      <c r="R248" s="193"/>
      <c r="S248" s="193"/>
      <c r="T248" s="19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9" t="s">
        <v>155</v>
      </c>
      <c r="AU248" s="189" t="s">
        <v>88</v>
      </c>
      <c r="AV248" s="13" t="s">
        <v>86</v>
      </c>
      <c r="AW248" s="13" t="s">
        <v>34</v>
      </c>
      <c r="AX248" s="13" t="s">
        <v>78</v>
      </c>
      <c r="AY248" s="189" t="s">
        <v>143</v>
      </c>
    </row>
    <row r="249" s="14" customFormat="1">
      <c r="A249" s="14"/>
      <c r="B249" s="195"/>
      <c r="C249" s="14"/>
      <c r="D249" s="188" t="s">
        <v>155</v>
      </c>
      <c r="E249" s="196" t="s">
        <v>1</v>
      </c>
      <c r="F249" s="197" t="s">
        <v>802</v>
      </c>
      <c r="G249" s="14"/>
      <c r="H249" s="198">
        <v>4</v>
      </c>
      <c r="I249" s="199"/>
      <c r="J249" s="14"/>
      <c r="K249" s="14"/>
      <c r="L249" s="195"/>
      <c r="M249" s="200"/>
      <c r="N249" s="201"/>
      <c r="O249" s="201"/>
      <c r="P249" s="201"/>
      <c r="Q249" s="201"/>
      <c r="R249" s="201"/>
      <c r="S249" s="201"/>
      <c r="T249" s="20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6" t="s">
        <v>155</v>
      </c>
      <c r="AU249" s="196" t="s">
        <v>88</v>
      </c>
      <c r="AV249" s="14" t="s">
        <v>88</v>
      </c>
      <c r="AW249" s="14" t="s">
        <v>34</v>
      </c>
      <c r="AX249" s="14" t="s">
        <v>78</v>
      </c>
      <c r="AY249" s="196" t="s">
        <v>143</v>
      </c>
    </row>
    <row r="250" s="14" customFormat="1">
      <c r="A250" s="14"/>
      <c r="B250" s="195"/>
      <c r="C250" s="14"/>
      <c r="D250" s="188" t="s">
        <v>155</v>
      </c>
      <c r="E250" s="196" t="s">
        <v>1</v>
      </c>
      <c r="F250" s="197" t="s">
        <v>803</v>
      </c>
      <c r="G250" s="14"/>
      <c r="H250" s="198">
        <v>20</v>
      </c>
      <c r="I250" s="199"/>
      <c r="J250" s="14"/>
      <c r="K250" s="14"/>
      <c r="L250" s="195"/>
      <c r="M250" s="200"/>
      <c r="N250" s="201"/>
      <c r="O250" s="201"/>
      <c r="P250" s="201"/>
      <c r="Q250" s="201"/>
      <c r="R250" s="201"/>
      <c r="S250" s="201"/>
      <c r="T250" s="20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6" t="s">
        <v>155</v>
      </c>
      <c r="AU250" s="196" t="s">
        <v>88</v>
      </c>
      <c r="AV250" s="14" t="s">
        <v>88</v>
      </c>
      <c r="AW250" s="14" t="s">
        <v>34</v>
      </c>
      <c r="AX250" s="14" t="s">
        <v>78</v>
      </c>
      <c r="AY250" s="196" t="s">
        <v>143</v>
      </c>
    </row>
    <row r="251" s="14" customFormat="1">
      <c r="A251" s="14"/>
      <c r="B251" s="195"/>
      <c r="C251" s="14"/>
      <c r="D251" s="188" t="s">
        <v>155</v>
      </c>
      <c r="E251" s="196" t="s">
        <v>1</v>
      </c>
      <c r="F251" s="197" t="s">
        <v>804</v>
      </c>
      <c r="G251" s="14"/>
      <c r="H251" s="198">
        <v>4</v>
      </c>
      <c r="I251" s="199"/>
      <c r="J251" s="14"/>
      <c r="K251" s="14"/>
      <c r="L251" s="195"/>
      <c r="M251" s="200"/>
      <c r="N251" s="201"/>
      <c r="O251" s="201"/>
      <c r="P251" s="201"/>
      <c r="Q251" s="201"/>
      <c r="R251" s="201"/>
      <c r="S251" s="201"/>
      <c r="T251" s="20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6" t="s">
        <v>155</v>
      </c>
      <c r="AU251" s="196" t="s">
        <v>88</v>
      </c>
      <c r="AV251" s="14" t="s">
        <v>88</v>
      </c>
      <c r="AW251" s="14" t="s">
        <v>34</v>
      </c>
      <c r="AX251" s="14" t="s">
        <v>78</v>
      </c>
      <c r="AY251" s="196" t="s">
        <v>143</v>
      </c>
    </row>
    <row r="252" s="15" customFormat="1">
      <c r="A252" s="15"/>
      <c r="B252" s="203"/>
      <c r="C252" s="15"/>
      <c r="D252" s="188" t="s">
        <v>155</v>
      </c>
      <c r="E252" s="204" t="s">
        <v>1</v>
      </c>
      <c r="F252" s="205" t="s">
        <v>163</v>
      </c>
      <c r="G252" s="15"/>
      <c r="H252" s="206">
        <v>28</v>
      </c>
      <c r="I252" s="207"/>
      <c r="J252" s="15"/>
      <c r="K252" s="15"/>
      <c r="L252" s="203"/>
      <c r="M252" s="208"/>
      <c r="N252" s="209"/>
      <c r="O252" s="209"/>
      <c r="P252" s="209"/>
      <c r="Q252" s="209"/>
      <c r="R252" s="209"/>
      <c r="S252" s="209"/>
      <c r="T252" s="21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04" t="s">
        <v>155</v>
      </c>
      <c r="AU252" s="204" t="s">
        <v>88</v>
      </c>
      <c r="AV252" s="15" t="s">
        <v>149</v>
      </c>
      <c r="AW252" s="15" t="s">
        <v>34</v>
      </c>
      <c r="AX252" s="15" t="s">
        <v>86</v>
      </c>
      <c r="AY252" s="204" t="s">
        <v>143</v>
      </c>
    </row>
    <row r="253" s="2" customFormat="1" ht="16.5" customHeight="1">
      <c r="A253" s="38"/>
      <c r="B253" s="172"/>
      <c r="C253" s="173" t="s">
        <v>350</v>
      </c>
      <c r="D253" s="173" t="s">
        <v>145</v>
      </c>
      <c r="E253" s="174" t="s">
        <v>351</v>
      </c>
      <c r="F253" s="175" t="s">
        <v>352</v>
      </c>
      <c r="G253" s="176" t="s">
        <v>153</v>
      </c>
      <c r="H253" s="177">
        <v>4.7999999999999998</v>
      </c>
      <c r="I253" s="178"/>
      <c r="J253" s="179">
        <f>ROUND(I253*H253,2)</f>
        <v>0</v>
      </c>
      <c r="K253" s="180"/>
      <c r="L253" s="39"/>
      <c r="M253" s="181" t="s">
        <v>1</v>
      </c>
      <c r="N253" s="182" t="s">
        <v>43</v>
      </c>
      <c r="O253" s="77"/>
      <c r="P253" s="183">
        <f>O253*H253</f>
        <v>0</v>
      </c>
      <c r="Q253" s="183">
        <v>0.00264</v>
      </c>
      <c r="R253" s="183">
        <f>Q253*H253</f>
        <v>0.012671999999999999</v>
      </c>
      <c r="S253" s="183">
        <v>0</v>
      </c>
      <c r="T253" s="18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5" t="s">
        <v>149</v>
      </c>
      <c r="AT253" s="185" t="s">
        <v>145</v>
      </c>
      <c r="AU253" s="185" t="s">
        <v>88</v>
      </c>
      <c r="AY253" s="19" t="s">
        <v>143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9" t="s">
        <v>86</v>
      </c>
      <c r="BK253" s="186">
        <f>ROUND(I253*H253,2)</f>
        <v>0</v>
      </c>
      <c r="BL253" s="19" t="s">
        <v>149</v>
      </c>
      <c r="BM253" s="185" t="s">
        <v>805</v>
      </c>
    </row>
    <row r="254" s="13" customFormat="1">
      <c r="A254" s="13"/>
      <c r="B254" s="187"/>
      <c r="C254" s="13"/>
      <c r="D254" s="188" t="s">
        <v>155</v>
      </c>
      <c r="E254" s="189" t="s">
        <v>1</v>
      </c>
      <c r="F254" s="190" t="s">
        <v>806</v>
      </c>
      <c r="G254" s="13"/>
      <c r="H254" s="189" t="s">
        <v>1</v>
      </c>
      <c r="I254" s="191"/>
      <c r="J254" s="13"/>
      <c r="K254" s="13"/>
      <c r="L254" s="187"/>
      <c r="M254" s="192"/>
      <c r="N254" s="193"/>
      <c r="O254" s="193"/>
      <c r="P254" s="193"/>
      <c r="Q254" s="193"/>
      <c r="R254" s="193"/>
      <c r="S254" s="193"/>
      <c r="T254" s="19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9" t="s">
        <v>155</v>
      </c>
      <c r="AU254" s="189" t="s">
        <v>88</v>
      </c>
      <c r="AV254" s="13" t="s">
        <v>86</v>
      </c>
      <c r="AW254" s="13" t="s">
        <v>34</v>
      </c>
      <c r="AX254" s="13" t="s">
        <v>78</v>
      </c>
      <c r="AY254" s="189" t="s">
        <v>143</v>
      </c>
    </row>
    <row r="255" s="14" customFormat="1">
      <c r="A255" s="14"/>
      <c r="B255" s="195"/>
      <c r="C255" s="14"/>
      <c r="D255" s="188" t="s">
        <v>155</v>
      </c>
      <c r="E255" s="196" t="s">
        <v>1</v>
      </c>
      <c r="F255" s="197" t="s">
        <v>807</v>
      </c>
      <c r="G255" s="14"/>
      <c r="H255" s="198">
        <v>1.8</v>
      </c>
      <c r="I255" s="199"/>
      <c r="J255" s="14"/>
      <c r="K255" s="14"/>
      <c r="L255" s="195"/>
      <c r="M255" s="200"/>
      <c r="N255" s="201"/>
      <c r="O255" s="201"/>
      <c r="P255" s="201"/>
      <c r="Q255" s="201"/>
      <c r="R255" s="201"/>
      <c r="S255" s="201"/>
      <c r="T255" s="20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6" t="s">
        <v>155</v>
      </c>
      <c r="AU255" s="196" t="s">
        <v>88</v>
      </c>
      <c r="AV255" s="14" t="s">
        <v>88</v>
      </c>
      <c r="AW255" s="14" t="s">
        <v>34</v>
      </c>
      <c r="AX255" s="14" t="s">
        <v>78</v>
      </c>
      <c r="AY255" s="196" t="s">
        <v>143</v>
      </c>
    </row>
    <row r="256" s="14" customFormat="1">
      <c r="A256" s="14"/>
      <c r="B256" s="195"/>
      <c r="C256" s="14"/>
      <c r="D256" s="188" t="s">
        <v>155</v>
      </c>
      <c r="E256" s="196" t="s">
        <v>1</v>
      </c>
      <c r="F256" s="197" t="s">
        <v>808</v>
      </c>
      <c r="G256" s="14"/>
      <c r="H256" s="198">
        <v>3</v>
      </c>
      <c r="I256" s="199"/>
      <c r="J256" s="14"/>
      <c r="K256" s="14"/>
      <c r="L256" s="195"/>
      <c r="M256" s="200"/>
      <c r="N256" s="201"/>
      <c r="O256" s="201"/>
      <c r="P256" s="201"/>
      <c r="Q256" s="201"/>
      <c r="R256" s="201"/>
      <c r="S256" s="201"/>
      <c r="T256" s="20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6" t="s">
        <v>155</v>
      </c>
      <c r="AU256" s="196" t="s">
        <v>88</v>
      </c>
      <c r="AV256" s="14" t="s">
        <v>88</v>
      </c>
      <c r="AW256" s="14" t="s">
        <v>34</v>
      </c>
      <c r="AX256" s="14" t="s">
        <v>78</v>
      </c>
      <c r="AY256" s="196" t="s">
        <v>143</v>
      </c>
    </row>
    <row r="257" s="15" customFormat="1">
      <c r="A257" s="15"/>
      <c r="B257" s="203"/>
      <c r="C257" s="15"/>
      <c r="D257" s="188" t="s">
        <v>155</v>
      </c>
      <c r="E257" s="204" t="s">
        <v>1</v>
      </c>
      <c r="F257" s="205" t="s">
        <v>163</v>
      </c>
      <c r="G257" s="15"/>
      <c r="H257" s="206">
        <v>4.7999999999999998</v>
      </c>
      <c r="I257" s="207"/>
      <c r="J257" s="15"/>
      <c r="K257" s="15"/>
      <c r="L257" s="203"/>
      <c r="M257" s="208"/>
      <c r="N257" s="209"/>
      <c r="O257" s="209"/>
      <c r="P257" s="209"/>
      <c r="Q257" s="209"/>
      <c r="R257" s="209"/>
      <c r="S257" s="209"/>
      <c r="T257" s="21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04" t="s">
        <v>155</v>
      </c>
      <c r="AU257" s="204" t="s">
        <v>88</v>
      </c>
      <c r="AV257" s="15" t="s">
        <v>149</v>
      </c>
      <c r="AW257" s="15" t="s">
        <v>34</v>
      </c>
      <c r="AX257" s="15" t="s">
        <v>86</v>
      </c>
      <c r="AY257" s="204" t="s">
        <v>143</v>
      </c>
    </row>
    <row r="258" s="2" customFormat="1" ht="16.5" customHeight="1">
      <c r="A258" s="38"/>
      <c r="B258" s="172"/>
      <c r="C258" s="173" t="s">
        <v>355</v>
      </c>
      <c r="D258" s="173" t="s">
        <v>145</v>
      </c>
      <c r="E258" s="174" t="s">
        <v>356</v>
      </c>
      <c r="F258" s="175" t="s">
        <v>357</v>
      </c>
      <c r="G258" s="176" t="s">
        <v>153</v>
      </c>
      <c r="H258" s="177">
        <v>28</v>
      </c>
      <c r="I258" s="178"/>
      <c r="J258" s="179">
        <f>ROUND(I258*H258,2)</f>
        <v>0</v>
      </c>
      <c r="K258" s="180"/>
      <c r="L258" s="39"/>
      <c r="M258" s="181" t="s">
        <v>1</v>
      </c>
      <c r="N258" s="182" t="s">
        <v>43</v>
      </c>
      <c r="O258" s="77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5" t="s">
        <v>149</v>
      </c>
      <c r="AT258" s="185" t="s">
        <v>145</v>
      </c>
      <c r="AU258" s="185" t="s">
        <v>88</v>
      </c>
      <c r="AY258" s="19" t="s">
        <v>143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9" t="s">
        <v>86</v>
      </c>
      <c r="BK258" s="186">
        <f>ROUND(I258*H258,2)</f>
        <v>0</v>
      </c>
      <c r="BL258" s="19" t="s">
        <v>149</v>
      </c>
      <c r="BM258" s="185" t="s">
        <v>809</v>
      </c>
    </row>
    <row r="259" s="2" customFormat="1" ht="16.5" customHeight="1">
      <c r="A259" s="38"/>
      <c r="B259" s="172"/>
      <c r="C259" s="173" t="s">
        <v>360</v>
      </c>
      <c r="D259" s="173" t="s">
        <v>145</v>
      </c>
      <c r="E259" s="174" t="s">
        <v>356</v>
      </c>
      <c r="F259" s="175" t="s">
        <v>357</v>
      </c>
      <c r="G259" s="176" t="s">
        <v>153</v>
      </c>
      <c r="H259" s="177">
        <v>6.4000000000000004</v>
      </c>
      <c r="I259" s="178"/>
      <c r="J259" s="179">
        <f>ROUND(I259*H259,2)</f>
        <v>0</v>
      </c>
      <c r="K259" s="180"/>
      <c r="L259" s="39"/>
      <c r="M259" s="181" t="s">
        <v>1</v>
      </c>
      <c r="N259" s="182" t="s">
        <v>43</v>
      </c>
      <c r="O259" s="77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5" t="s">
        <v>149</v>
      </c>
      <c r="AT259" s="185" t="s">
        <v>145</v>
      </c>
      <c r="AU259" s="185" t="s">
        <v>88</v>
      </c>
      <c r="AY259" s="19" t="s">
        <v>143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9" t="s">
        <v>86</v>
      </c>
      <c r="BK259" s="186">
        <f>ROUND(I259*H259,2)</f>
        <v>0</v>
      </c>
      <c r="BL259" s="19" t="s">
        <v>149</v>
      </c>
      <c r="BM259" s="185" t="s">
        <v>810</v>
      </c>
    </row>
    <row r="260" s="12" customFormat="1" ht="22.8" customHeight="1">
      <c r="A260" s="12"/>
      <c r="B260" s="159"/>
      <c r="C260" s="12"/>
      <c r="D260" s="160" t="s">
        <v>77</v>
      </c>
      <c r="E260" s="170" t="s">
        <v>164</v>
      </c>
      <c r="F260" s="170" t="s">
        <v>359</v>
      </c>
      <c r="G260" s="12"/>
      <c r="H260" s="12"/>
      <c r="I260" s="162"/>
      <c r="J260" s="171">
        <f>BK260</f>
        <v>0</v>
      </c>
      <c r="K260" s="12"/>
      <c r="L260" s="159"/>
      <c r="M260" s="164"/>
      <c r="N260" s="165"/>
      <c r="O260" s="165"/>
      <c r="P260" s="166">
        <f>SUM(P261:P268)</f>
        <v>0</v>
      </c>
      <c r="Q260" s="165"/>
      <c r="R260" s="166">
        <f>SUM(R261:R268)</f>
        <v>17.167560000000002</v>
      </c>
      <c r="S260" s="165"/>
      <c r="T260" s="167">
        <f>SUM(T261:T268)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60" t="s">
        <v>86</v>
      </c>
      <c r="AT260" s="168" t="s">
        <v>77</v>
      </c>
      <c r="AU260" s="168" t="s">
        <v>86</v>
      </c>
      <c r="AY260" s="160" t="s">
        <v>143</v>
      </c>
      <c r="BK260" s="169">
        <f>SUM(BK261:BK268)</f>
        <v>0</v>
      </c>
    </row>
    <row r="261" s="2" customFormat="1" ht="24.15" customHeight="1">
      <c r="A261" s="38"/>
      <c r="B261" s="172"/>
      <c r="C261" s="173" t="s">
        <v>366</v>
      </c>
      <c r="D261" s="173" t="s">
        <v>145</v>
      </c>
      <c r="E261" s="174" t="s">
        <v>361</v>
      </c>
      <c r="F261" s="175" t="s">
        <v>362</v>
      </c>
      <c r="G261" s="176" t="s">
        <v>363</v>
      </c>
      <c r="H261" s="177">
        <v>20</v>
      </c>
      <c r="I261" s="178"/>
      <c r="J261" s="179">
        <f>ROUND(I261*H261,2)</f>
        <v>0</v>
      </c>
      <c r="K261" s="180"/>
      <c r="L261" s="39"/>
      <c r="M261" s="181" t="s">
        <v>1</v>
      </c>
      <c r="N261" s="182" t="s">
        <v>43</v>
      </c>
      <c r="O261" s="77"/>
      <c r="P261" s="183">
        <f>O261*H261</f>
        <v>0</v>
      </c>
      <c r="Q261" s="183">
        <v>0.17488999999999999</v>
      </c>
      <c r="R261" s="183">
        <f>Q261*H261</f>
        <v>3.4977999999999998</v>
      </c>
      <c r="S261" s="183">
        <v>0</v>
      </c>
      <c r="T261" s="18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5" t="s">
        <v>149</v>
      </c>
      <c r="AT261" s="185" t="s">
        <v>145</v>
      </c>
      <c r="AU261" s="185" t="s">
        <v>88</v>
      </c>
      <c r="AY261" s="19" t="s">
        <v>143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9" t="s">
        <v>86</v>
      </c>
      <c r="BK261" s="186">
        <f>ROUND(I261*H261,2)</f>
        <v>0</v>
      </c>
      <c r="BL261" s="19" t="s">
        <v>149</v>
      </c>
      <c r="BM261" s="185" t="s">
        <v>811</v>
      </c>
    </row>
    <row r="262" s="14" customFormat="1">
      <c r="A262" s="14"/>
      <c r="B262" s="195"/>
      <c r="C262" s="14"/>
      <c r="D262" s="188" t="s">
        <v>155</v>
      </c>
      <c r="E262" s="196" t="s">
        <v>1</v>
      </c>
      <c r="F262" s="197" t="s">
        <v>812</v>
      </c>
      <c r="G262" s="14"/>
      <c r="H262" s="198">
        <v>20</v>
      </c>
      <c r="I262" s="199"/>
      <c r="J262" s="14"/>
      <c r="K262" s="14"/>
      <c r="L262" s="195"/>
      <c r="M262" s="200"/>
      <c r="N262" s="201"/>
      <c r="O262" s="201"/>
      <c r="P262" s="201"/>
      <c r="Q262" s="201"/>
      <c r="R262" s="201"/>
      <c r="S262" s="201"/>
      <c r="T262" s="20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6" t="s">
        <v>155</v>
      </c>
      <c r="AU262" s="196" t="s">
        <v>88</v>
      </c>
      <c r="AV262" s="14" t="s">
        <v>88</v>
      </c>
      <c r="AW262" s="14" t="s">
        <v>34</v>
      </c>
      <c r="AX262" s="14" t="s">
        <v>78</v>
      </c>
      <c r="AY262" s="196" t="s">
        <v>143</v>
      </c>
    </row>
    <row r="263" s="15" customFormat="1">
      <c r="A263" s="15"/>
      <c r="B263" s="203"/>
      <c r="C263" s="15"/>
      <c r="D263" s="188" t="s">
        <v>155</v>
      </c>
      <c r="E263" s="204" t="s">
        <v>1</v>
      </c>
      <c r="F263" s="205" t="s">
        <v>163</v>
      </c>
      <c r="G263" s="15"/>
      <c r="H263" s="206">
        <v>20</v>
      </c>
      <c r="I263" s="207"/>
      <c r="J263" s="15"/>
      <c r="K263" s="15"/>
      <c r="L263" s="203"/>
      <c r="M263" s="208"/>
      <c r="N263" s="209"/>
      <c r="O263" s="209"/>
      <c r="P263" s="209"/>
      <c r="Q263" s="209"/>
      <c r="R263" s="209"/>
      <c r="S263" s="209"/>
      <c r="T263" s="21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04" t="s">
        <v>155</v>
      </c>
      <c r="AU263" s="204" t="s">
        <v>88</v>
      </c>
      <c r="AV263" s="15" t="s">
        <v>149</v>
      </c>
      <c r="AW263" s="15" t="s">
        <v>34</v>
      </c>
      <c r="AX263" s="15" t="s">
        <v>86</v>
      </c>
      <c r="AY263" s="204" t="s">
        <v>143</v>
      </c>
    </row>
    <row r="264" s="2" customFormat="1" ht="24.15" customHeight="1">
      <c r="A264" s="38"/>
      <c r="B264" s="172"/>
      <c r="C264" s="219" t="s">
        <v>372</v>
      </c>
      <c r="D264" s="219" t="s">
        <v>367</v>
      </c>
      <c r="E264" s="220" t="s">
        <v>813</v>
      </c>
      <c r="F264" s="221" t="s">
        <v>369</v>
      </c>
      <c r="G264" s="222" t="s">
        <v>363</v>
      </c>
      <c r="H264" s="223">
        <v>20</v>
      </c>
      <c r="I264" s="224"/>
      <c r="J264" s="225">
        <f>ROUND(I264*H264,2)</f>
        <v>0</v>
      </c>
      <c r="K264" s="226"/>
      <c r="L264" s="227"/>
      <c r="M264" s="228" t="s">
        <v>1</v>
      </c>
      <c r="N264" s="229" t="s">
        <v>43</v>
      </c>
      <c r="O264" s="77"/>
      <c r="P264" s="183">
        <f>O264*H264</f>
        <v>0</v>
      </c>
      <c r="Q264" s="183">
        <v>0.0080000000000000002</v>
      </c>
      <c r="R264" s="183">
        <f>Q264*H264</f>
        <v>0.16</v>
      </c>
      <c r="S264" s="183">
        <v>0</v>
      </c>
      <c r="T264" s="18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5" t="s">
        <v>206</v>
      </c>
      <c r="AT264" s="185" t="s">
        <v>367</v>
      </c>
      <c r="AU264" s="185" t="s">
        <v>88</v>
      </c>
      <c r="AY264" s="19" t="s">
        <v>143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9" t="s">
        <v>86</v>
      </c>
      <c r="BK264" s="186">
        <f>ROUND(I264*H264,2)</f>
        <v>0</v>
      </c>
      <c r="BL264" s="19" t="s">
        <v>149</v>
      </c>
      <c r="BM264" s="185" t="s">
        <v>814</v>
      </c>
    </row>
    <row r="265" s="2" customFormat="1" ht="24.15" customHeight="1">
      <c r="A265" s="38"/>
      <c r="B265" s="172"/>
      <c r="C265" s="173" t="s">
        <v>378</v>
      </c>
      <c r="D265" s="173" t="s">
        <v>145</v>
      </c>
      <c r="E265" s="174" t="s">
        <v>815</v>
      </c>
      <c r="F265" s="175" t="s">
        <v>816</v>
      </c>
      <c r="G265" s="176" t="s">
        <v>363</v>
      </c>
      <c r="H265" s="177">
        <v>8</v>
      </c>
      <c r="I265" s="178"/>
      <c r="J265" s="179">
        <f>ROUND(I265*H265,2)</f>
        <v>0</v>
      </c>
      <c r="K265" s="180"/>
      <c r="L265" s="39"/>
      <c r="M265" s="181" t="s">
        <v>1</v>
      </c>
      <c r="N265" s="182" t="s">
        <v>43</v>
      </c>
      <c r="O265" s="77"/>
      <c r="P265" s="183">
        <f>O265*H265</f>
        <v>0</v>
      </c>
      <c r="Q265" s="183">
        <v>0.20472000000000001</v>
      </c>
      <c r="R265" s="183">
        <f>Q265*H265</f>
        <v>1.6377600000000001</v>
      </c>
      <c r="S265" s="183">
        <v>0</v>
      </c>
      <c r="T265" s="18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5" t="s">
        <v>149</v>
      </c>
      <c r="AT265" s="185" t="s">
        <v>145</v>
      </c>
      <c r="AU265" s="185" t="s">
        <v>88</v>
      </c>
      <c r="AY265" s="19" t="s">
        <v>143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9" t="s">
        <v>86</v>
      </c>
      <c r="BK265" s="186">
        <f>ROUND(I265*H265,2)</f>
        <v>0</v>
      </c>
      <c r="BL265" s="19" t="s">
        <v>149</v>
      </c>
      <c r="BM265" s="185" t="s">
        <v>817</v>
      </c>
    </row>
    <row r="266" s="14" customFormat="1">
      <c r="A266" s="14"/>
      <c r="B266" s="195"/>
      <c r="C266" s="14"/>
      <c r="D266" s="188" t="s">
        <v>155</v>
      </c>
      <c r="E266" s="196" t="s">
        <v>1</v>
      </c>
      <c r="F266" s="197" t="s">
        <v>818</v>
      </c>
      <c r="G266" s="14"/>
      <c r="H266" s="198">
        <v>8</v>
      </c>
      <c r="I266" s="199"/>
      <c r="J266" s="14"/>
      <c r="K266" s="14"/>
      <c r="L266" s="195"/>
      <c r="M266" s="200"/>
      <c r="N266" s="201"/>
      <c r="O266" s="201"/>
      <c r="P266" s="201"/>
      <c r="Q266" s="201"/>
      <c r="R266" s="201"/>
      <c r="S266" s="201"/>
      <c r="T266" s="20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6" t="s">
        <v>155</v>
      </c>
      <c r="AU266" s="196" t="s">
        <v>88</v>
      </c>
      <c r="AV266" s="14" t="s">
        <v>88</v>
      </c>
      <c r="AW266" s="14" t="s">
        <v>34</v>
      </c>
      <c r="AX266" s="14" t="s">
        <v>86</v>
      </c>
      <c r="AY266" s="196" t="s">
        <v>143</v>
      </c>
    </row>
    <row r="267" s="2" customFormat="1" ht="24.15" customHeight="1">
      <c r="A267" s="38"/>
      <c r="B267" s="172"/>
      <c r="C267" s="219" t="s">
        <v>382</v>
      </c>
      <c r="D267" s="219" t="s">
        <v>367</v>
      </c>
      <c r="E267" s="220" t="s">
        <v>819</v>
      </c>
      <c r="F267" s="221" t="s">
        <v>820</v>
      </c>
      <c r="G267" s="222" t="s">
        <v>363</v>
      </c>
      <c r="H267" s="223">
        <v>8</v>
      </c>
      <c r="I267" s="224"/>
      <c r="J267" s="225">
        <f>ROUND(I267*H267,2)</f>
        <v>0</v>
      </c>
      <c r="K267" s="226"/>
      <c r="L267" s="227"/>
      <c r="M267" s="228" t="s">
        <v>1</v>
      </c>
      <c r="N267" s="229" t="s">
        <v>43</v>
      </c>
      <c r="O267" s="77"/>
      <c r="P267" s="183">
        <f>O267*H267</f>
        <v>0</v>
      </c>
      <c r="Q267" s="183">
        <v>1.484</v>
      </c>
      <c r="R267" s="183">
        <f>Q267*H267</f>
        <v>11.872</v>
      </c>
      <c r="S267" s="183">
        <v>0</v>
      </c>
      <c r="T267" s="18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5" t="s">
        <v>206</v>
      </c>
      <c r="AT267" s="185" t="s">
        <v>367</v>
      </c>
      <c r="AU267" s="185" t="s">
        <v>88</v>
      </c>
      <c r="AY267" s="19" t="s">
        <v>143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9" t="s">
        <v>86</v>
      </c>
      <c r="BK267" s="186">
        <f>ROUND(I267*H267,2)</f>
        <v>0</v>
      </c>
      <c r="BL267" s="19" t="s">
        <v>149</v>
      </c>
      <c r="BM267" s="185" t="s">
        <v>821</v>
      </c>
    </row>
    <row r="268" s="14" customFormat="1">
      <c r="A268" s="14"/>
      <c r="B268" s="195"/>
      <c r="C268" s="14"/>
      <c r="D268" s="188" t="s">
        <v>155</v>
      </c>
      <c r="E268" s="196" t="s">
        <v>1</v>
      </c>
      <c r="F268" s="197" t="s">
        <v>206</v>
      </c>
      <c r="G268" s="14"/>
      <c r="H268" s="198">
        <v>8</v>
      </c>
      <c r="I268" s="199"/>
      <c r="J268" s="14"/>
      <c r="K268" s="14"/>
      <c r="L268" s="195"/>
      <c r="M268" s="200"/>
      <c r="N268" s="201"/>
      <c r="O268" s="201"/>
      <c r="P268" s="201"/>
      <c r="Q268" s="201"/>
      <c r="R268" s="201"/>
      <c r="S268" s="201"/>
      <c r="T268" s="20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6" t="s">
        <v>155</v>
      </c>
      <c r="AU268" s="196" t="s">
        <v>88</v>
      </c>
      <c r="AV268" s="14" t="s">
        <v>88</v>
      </c>
      <c r="AW268" s="14" t="s">
        <v>34</v>
      </c>
      <c r="AX268" s="14" t="s">
        <v>86</v>
      </c>
      <c r="AY268" s="196" t="s">
        <v>143</v>
      </c>
    </row>
    <row r="269" s="12" customFormat="1" ht="22.8" customHeight="1">
      <c r="A269" s="12"/>
      <c r="B269" s="159"/>
      <c r="C269" s="12"/>
      <c r="D269" s="160" t="s">
        <v>77</v>
      </c>
      <c r="E269" s="170" t="s">
        <v>175</v>
      </c>
      <c r="F269" s="170" t="s">
        <v>377</v>
      </c>
      <c r="G269" s="12"/>
      <c r="H269" s="12"/>
      <c r="I269" s="162"/>
      <c r="J269" s="171">
        <f>BK269</f>
        <v>0</v>
      </c>
      <c r="K269" s="12"/>
      <c r="L269" s="159"/>
      <c r="M269" s="164"/>
      <c r="N269" s="165"/>
      <c r="O269" s="165"/>
      <c r="P269" s="166">
        <f>SUM(P270:P290)</f>
        <v>0</v>
      </c>
      <c r="Q269" s="165"/>
      <c r="R269" s="166">
        <f>SUM(R270:R290)</f>
        <v>0</v>
      </c>
      <c r="S269" s="165"/>
      <c r="T269" s="167">
        <f>SUM(T270:T290)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60" t="s">
        <v>86</v>
      </c>
      <c r="AT269" s="168" t="s">
        <v>77</v>
      </c>
      <c r="AU269" s="168" t="s">
        <v>86</v>
      </c>
      <c r="AY269" s="160" t="s">
        <v>143</v>
      </c>
      <c r="BK269" s="169">
        <f>SUM(BK270:BK290)</f>
        <v>0</v>
      </c>
    </row>
    <row r="270" s="2" customFormat="1" ht="21.75" customHeight="1">
      <c r="A270" s="38"/>
      <c r="B270" s="172"/>
      <c r="C270" s="173" t="s">
        <v>387</v>
      </c>
      <c r="D270" s="173" t="s">
        <v>145</v>
      </c>
      <c r="E270" s="174" t="s">
        <v>379</v>
      </c>
      <c r="F270" s="175" t="s">
        <v>380</v>
      </c>
      <c r="G270" s="176" t="s">
        <v>153</v>
      </c>
      <c r="H270" s="177">
        <v>656.00999999999999</v>
      </c>
      <c r="I270" s="178"/>
      <c r="J270" s="179">
        <f>ROUND(I270*H270,2)</f>
        <v>0</v>
      </c>
      <c r="K270" s="180"/>
      <c r="L270" s="39"/>
      <c r="M270" s="181" t="s">
        <v>1</v>
      </c>
      <c r="N270" s="182" t="s">
        <v>43</v>
      </c>
      <c r="O270" s="77"/>
      <c r="P270" s="183">
        <f>O270*H270</f>
        <v>0</v>
      </c>
      <c r="Q270" s="183">
        <v>0</v>
      </c>
      <c r="R270" s="183">
        <f>Q270*H270</f>
        <v>0</v>
      </c>
      <c r="S270" s="183">
        <v>0</v>
      </c>
      <c r="T270" s="18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5" t="s">
        <v>149</v>
      </c>
      <c r="AT270" s="185" t="s">
        <v>145</v>
      </c>
      <c r="AU270" s="185" t="s">
        <v>88</v>
      </c>
      <c r="AY270" s="19" t="s">
        <v>143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9" t="s">
        <v>86</v>
      </c>
      <c r="BK270" s="186">
        <f>ROUND(I270*H270,2)</f>
        <v>0</v>
      </c>
      <c r="BL270" s="19" t="s">
        <v>149</v>
      </c>
      <c r="BM270" s="185" t="s">
        <v>822</v>
      </c>
    </row>
    <row r="271" s="13" customFormat="1">
      <c r="A271" s="13"/>
      <c r="B271" s="187"/>
      <c r="C271" s="13"/>
      <c r="D271" s="188" t="s">
        <v>155</v>
      </c>
      <c r="E271" s="189" t="s">
        <v>1</v>
      </c>
      <c r="F271" s="190" t="s">
        <v>717</v>
      </c>
      <c r="G271" s="13"/>
      <c r="H271" s="189" t="s">
        <v>1</v>
      </c>
      <c r="I271" s="191"/>
      <c r="J271" s="13"/>
      <c r="K271" s="13"/>
      <c r="L271" s="187"/>
      <c r="M271" s="192"/>
      <c r="N271" s="193"/>
      <c r="O271" s="193"/>
      <c r="P271" s="193"/>
      <c r="Q271" s="193"/>
      <c r="R271" s="193"/>
      <c r="S271" s="193"/>
      <c r="T271" s="19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9" t="s">
        <v>155</v>
      </c>
      <c r="AU271" s="189" t="s">
        <v>88</v>
      </c>
      <c r="AV271" s="13" t="s">
        <v>86</v>
      </c>
      <c r="AW271" s="13" t="s">
        <v>34</v>
      </c>
      <c r="AX271" s="13" t="s">
        <v>78</v>
      </c>
      <c r="AY271" s="189" t="s">
        <v>143</v>
      </c>
    </row>
    <row r="272" s="13" customFormat="1">
      <c r="A272" s="13"/>
      <c r="B272" s="187"/>
      <c r="C272" s="13"/>
      <c r="D272" s="188" t="s">
        <v>155</v>
      </c>
      <c r="E272" s="189" t="s">
        <v>1</v>
      </c>
      <c r="F272" s="190" t="s">
        <v>718</v>
      </c>
      <c r="G272" s="13"/>
      <c r="H272" s="189" t="s">
        <v>1</v>
      </c>
      <c r="I272" s="191"/>
      <c r="J272" s="13"/>
      <c r="K272" s="13"/>
      <c r="L272" s="187"/>
      <c r="M272" s="192"/>
      <c r="N272" s="193"/>
      <c r="O272" s="193"/>
      <c r="P272" s="193"/>
      <c r="Q272" s="193"/>
      <c r="R272" s="193"/>
      <c r="S272" s="193"/>
      <c r="T272" s="19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9" t="s">
        <v>155</v>
      </c>
      <c r="AU272" s="189" t="s">
        <v>88</v>
      </c>
      <c r="AV272" s="13" t="s">
        <v>86</v>
      </c>
      <c r="AW272" s="13" t="s">
        <v>34</v>
      </c>
      <c r="AX272" s="13" t="s">
        <v>78</v>
      </c>
      <c r="AY272" s="189" t="s">
        <v>143</v>
      </c>
    </row>
    <row r="273" s="14" customFormat="1">
      <c r="A273" s="14"/>
      <c r="B273" s="195"/>
      <c r="C273" s="14"/>
      <c r="D273" s="188" t="s">
        <v>155</v>
      </c>
      <c r="E273" s="196" t="s">
        <v>1</v>
      </c>
      <c r="F273" s="197" t="s">
        <v>823</v>
      </c>
      <c r="G273" s="14"/>
      <c r="H273" s="198">
        <v>656.00999999999999</v>
      </c>
      <c r="I273" s="199"/>
      <c r="J273" s="14"/>
      <c r="K273" s="14"/>
      <c r="L273" s="195"/>
      <c r="M273" s="200"/>
      <c r="N273" s="201"/>
      <c r="O273" s="201"/>
      <c r="P273" s="201"/>
      <c r="Q273" s="201"/>
      <c r="R273" s="201"/>
      <c r="S273" s="201"/>
      <c r="T273" s="20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6" t="s">
        <v>155</v>
      </c>
      <c r="AU273" s="196" t="s">
        <v>88</v>
      </c>
      <c r="AV273" s="14" t="s">
        <v>88</v>
      </c>
      <c r="AW273" s="14" t="s">
        <v>34</v>
      </c>
      <c r="AX273" s="14" t="s">
        <v>78</v>
      </c>
      <c r="AY273" s="196" t="s">
        <v>143</v>
      </c>
    </row>
    <row r="274" s="15" customFormat="1">
      <c r="A274" s="15"/>
      <c r="B274" s="203"/>
      <c r="C274" s="15"/>
      <c r="D274" s="188" t="s">
        <v>155</v>
      </c>
      <c r="E274" s="204" t="s">
        <v>1</v>
      </c>
      <c r="F274" s="205" t="s">
        <v>163</v>
      </c>
      <c r="G274" s="15"/>
      <c r="H274" s="206">
        <v>656.00999999999999</v>
      </c>
      <c r="I274" s="207"/>
      <c r="J274" s="15"/>
      <c r="K274" s="15"/>
      <c r="L274" s="203"/>
      <c r="M274" s="208"/>
      <c r="N274" s="209"/>
      <c r="O274" s="209"/>
      <c r="P274" s="209"/>
      <c r="Q274" s="209"/>
      <c r="R274" s="209"/>
      <c r="S274" s="209"/>
      <c r="T274" s="21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04" t="s">
        <v>155</v>
      </c>
      <c r="AU274" s="204" t="s">
        <v>88</v>
      </c>
      <c r="AV274" s="15" t="s">
        <v>149</v>
      </c>
      <c r="AW274" s="15" t="s">
        <v>34</v>
      </c>
      <c r="AX274" s="15" t="s">
        <v>86</v>
      </c>
      <c r="AY274" s="204" t="s">
        <v>143</v>
      </c>
    </row>
    <row r="275" s="2" customFormat="1" ht="24.15" customHeight="1">
      <c r="A275" s="38"/>
      <c r="B275" s="172"/>
      <c r="C275" s="173" t="s">
        <v>391</v>
      </c>
      <c r="D275" s="173" t="s">
        <v>145</v>
      </c>
      <c r="E275" s="174" t="s">
        <v>388</v>
      </c>
      <c r="F275" s="175" t="s">
        <v>389</v>
      </c>
      <c r="G275" s="176" t="s">
        <v>153</v>
      </c>
      <c r="H275" s="177">
        <v>635.45000000000005</v>
      </c>
      <c r="I275" s="178"/>
      <c r="J275" s="179">
        <f>ROUND(I275*H275,2)</f>
        <v>0</v>
      </c>
      <c r="K275" s="180"/>
      <c r="L275" s="39"/>
      <c r="M275" s="181" t="s">
        <v>1</v>
      </c>
      <c r="N275" s="182" t="s">
        <v>43</v>
      </c>
      <c r="O275" s="77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85" t="s">
        <v>149</v>
      </c>
      <c r="AT275" s="185" t="s">
        <v>145</v>
      </c>
      <c r="AU275" s="185" t="s">
        <v>88</v>
      </c>
      <c r="AY275" s="19" t="s">
        <v>143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9" t="s">
        <v>86</v>
      </c>
      <c r="BK275" s="186">
        <f>ROUND(I275*H275,2)</f>
        <v>0</v>
      </c>
      <c r="BL275" s="19" t="s">
        <v>149</v>
      </c>
      <c r="BM275" s="185" t="s">
        <v>824</v>
      </c>
    </row>
    <row r="276" s="13" customFormat="1">
      <c r="A276" s="13"/>
      <c r="B276" s="187"/>
      <c r="C276" s="13"/>
      <c r="D276" s="188" t="s">
        <v>155</v>
      </c>
      <c r="E276" s="189" t="s">
        <v>1</v>
      </c>
      <c r="F276" s="190" t="s">
        <v>825</v>
      </c>
      <c r="G276" s="13"/>
      <c r="H276" s="189" t="s">
        <v>1</v>
      </c>
      <c r="I276" s="191"/>
      <c r="J276" s="13"/>
      <c r="K276" s="13"/>
      <c r="L276" s="187"/>
      <c r="M276" s="192"/>
      <c r="N276" s="193"/>
      <c r="O276" s="193"/>
      <c r="P276" s="193"/>
      <c r="Q276" s="193"/>
      <c r="R276" s="193"/>
      <c r="S276" s="193"/>
      <c r="T276" s="19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9" t="s">
        <v>155</v>
      </c>
      <c r="AU276" s="189" t="s">
        <v>88</v>
      </c>
      <c r="AV276" s="13" t="s">
        <v>86</v>
      </c>
      <c r="AW276" s="13" t="s">
        <v>34</v>
      </c>
      <c r="AX276" s="13" t="s">
        <v>78</v>
      </c>
      <c r="AY276" s="189" t="s">
        <v>143</v>
      </c>
    </row>
    <row r="277" s="14" customFormat="1">
      <c r="A277" s="14"/>
      <c r="B277" s="195"/>
      <c r="C277" s="14"/>
      <c r="D277" s="188" t="s">
        <v>155</v>
      </c>
      <c r="E277" s="196" t="s">
        <v>1</v>
      </c>
      <c r="F277" s="197" t="s">
        <v>826</v>
      </c>
      <c r="G277" s="14"/>
      <c r="H277" s="198">
        <v>635.45000000000005</v>
      </c>
      <c r="I277" s="199"/>
      <c r="J277" s="14"/>
      <c r="K277" s="14"/>
      <c r="L277" s="195"/>
      <c r="M277" s="200"/>
      <c r="N277" s="201"/>
      <c r="O277" s="201"/>
      <c r="P277" s="201"/>
      <c r="Q277" s="201"/>
      <c r="R277" s="201"/>
      <c r="S277" s="201"/>
      <c r="T277" s="20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6" t="s">
        <v>155</v>
      </c>
      <c r="AU277" s="196" t="s">
        <v>88</v>
      </c>
      <c r="AV277" s="14" t="s">
        <v>88</v>
      </c>
      <c r="AW277" s="14" t="s">
        <v>34</v>
      </c>
      <c r="AX277" s="14" t="s">
        <v>78</v>
      </c>
      <c r="AY277" s="196" t="s">
        <v>143</v>
      </c>
    </row>
    <row r="278" s="15" customFormat="1">
      <c r="A278" s="15"/>
      <c r="B278" s="203"/>
      <c r="C278" s="15"/>
      <c r="D278" s="188" t="s">
        <v>155</v>
      </c>
      <c r="E278" s="204" t="s">
        <v>1</v>
      </c>
      <c r="F278" s="205" t="s">
        <v>163</v>
      </c>
      <c r="G278" s="15"/>
      <c r="H278" s="206">
        <v>635.45000000000005</v>
      </c>
      <c r="I278" s="207"/>
      <c r="J278" s="15"/>
      <c r="K278" s="15"/>
      <c r="L278" s="203"/>
      <c r="M278" s="208"/>
      <c r="N278" s="209"/>
      <c r="O278" s="209"/>
      <c r="P278" s="209"/>
      <c r="Q278" s="209"/>
      <c r="R278" s="209"/>
      <c r="S278" s="209"/>
      <c r="T278" s="21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04" t="s">
        <v>155</v>
      </c>
      <c r="AU278" s="204" t="s">
        <v>88</v>
      </c>
      <c r="AV278" s="15" t="s">
        <v>149</v>
      </c>
      <c r="AW278" s="15" t="s">
        <v>34</v>
      </c>
      <c r="AX278" s="15" t="s">
        <v>86</v>
      </c>
      <c r="AY278" s="204" t="s">
        <v>143</v>
      </c>
    </row>
    <row r="279" s="2" customFormat="1" ht="24.15" customHeight="1">
      <c r="A279" s="38"/>
      <c r="B279" s="172"/>
      <c r="C279" s="173" t="s">
        <v>395</v>
      </c>
      <c r="D279" s="173" t="s">
        <v>145</v>
      </c>
      <c r="E279" s="174" t="s">
        <v>392</v>
      </c>
      <c r="F279" s="175" t="s">
        <v>393</v>
      </c>
      <c r="G279" s="176" t="s">
        <v>153</v>
      </c>
      <c r="H279" s="177">
        <v>635.45000000000005</v>
      </c>
      <c r="I279" s="178"/>
      <c r="J279" s="179">
        <f>ROUND(I279*H279,2)</f>
        <v>0</v>
      </c>
      <c r="K279" s="180"/>
      <c r="L279" s="39"/>
      <c r="M279" s="181" t="s">
        <v>1</v>
      </c>
      <c r="N279" s="182" t="s">
        <v>43</v>
      </c>
      <c r="O279" s="77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5" t="s">
        <v>149</v>
      </c>
      <c r="AT279" s="185" t="s">
        <v>145</v>
      </c>
      <c r="AU279" s="185" t="s">
        <v>88</v>
      </c>
      <c r="AY279" s="19" t="s">
        <v>143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9" t="s">
        <v>86</v>
      </c>
      <c r="BK279" s="186">
        <f>ROUND(I279*H279,2)</f>
        <v>0</v>
      </c>
      <c r="BL279" s="19" t="s">
        <v>149</v>
      </c>
      <c r="BM279" s="185" t="s">
        <v>827</v>
      </c>
    </row>
    <row r="280" s="2" customFormat="1" ht="24.15" customHeight="1">
      <c r="A280" s="38"/>
      <c r="B280" s="172"/>
      <c r="C280" s="173" t="s">
        <v>400</v>
      </c>
      <c r="D280" s="173" t="s">
        <v>145</v>
      </c>
      <c r="E280" s="174" t="s">
        <v>401</v>
      </c>
      <c r="F280" s="175" t="s">
        <v>402</v>
      </c>
      <c r="G280" s="176" t="s">
        <v>153</v>
      </c>
      <c r="H280" s="177">
        <v>635.45000000000005</v>
      </c>
      <c r="I280" s="178"/>
      <c r="J280" s="179">
        <f>ROUND(I280*H280,2)</f>
        <v>0</v>
      </c>
      <c r="K280" s="180"/>
      <c r="L280" s="39"/>
      <c r="M280" s="181" t="s">
        <v>1</v>
      </c>
      <c r="N280" s="182" t="s">
        <v>43</v>
      </c>
      <c r="O280" s="77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5" t="s">
        <v>149</v>
      </c>
      <c r="AT280" s="185" t="s">
        <v>145</v>
      </c>
      <c r="AU280" s="185" t="s">
        <v>88</v>
      </c>
      <c r="AY280" s="19" t="s">
        <v>143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9" t="s">
        <v>86</v>
      </c>
      <c r="BK280" s="186">
        <f>ROUND(I280*H280,2)</f>
        <v>0</v>
      </c>
      <c r="BL280" s="19" t="s">
        <v>149</v>
      </c>
      <c r="BM280" s="185" t="s">
        <v>828</v>
      </c>
    </row>
    <row r="281" s="13" customFormat="1">
      <c r="A281" s="13"/>
      <c r="B281" s="187"/>
      <c r="C281" s="13"/>
      <c r="D281" s="188" t="s">
        <v>155</v>
      </c>
      <c r="E281" s="189" t="s">
        <v>1</v>
      </c>
      <c r="F281" s="190" t="s">
        <v>404</v>
      </c>
      <c r="G281" s="13"/>
      <c r="H281" s="189" t="s">
        <v>1</v>
      </c>
      <c r="I281" s="191"/>
      <c r="J281" s="13"/>
      <c r="K281" s="13"/>
      <c r="L281" s="187"/>
      <c r="M281" s="192"/>
      <c r="N281" s="193"/>
      <c r="O281" s="193"/>
      <c r="P281" s="193"/>
      <c r="Q281" s="193"/>
      <c r="R281" s="193"/>
      <c r="S281" s="193"/>
      <c r="T281" s="19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9" t="s">
        <v>155</v>
      </c>
      <c r="AU281" s="189" t="s">
        <v>88</v>
      </c>
      <c r="AV281" s="13" t="s">
        <v>86</v>
      </c>
      <c r="AW281" s="13" t="s">
        <v>34</v>
      </c>
      <c r="AX281" s="13" t="s">
        <v>78</v>
      </c>
      <c r="AY281" s="189" t="s">
        <v>143</v>
      </c>
    </row>
    <row r="282" s="13" customFormat="1">
      <c r="A282" s="13"/>
      <c r="B282" s="187"/>
      <c r="C282" s="13"/>
      <c r="D282" s="188" t="s">
        <v>155</v>
      </c>
      <c r="E282" s="189" t="s">
        <v>1</v>
      </c>
      <c r="F282" s="190" t="s">
        <v>829</v>
      </c>
      <c r="G282" s="13"/>
      <c r="H282" s="189" t="s">
        <v>1</v>
      </c>
      <c r="I282" s="191"/>
      <c r="J282" s="13"/>
      <c r="K282" s="13"/>
      <c r="L282" s="187"/>
      <c r="M282" s="192"/>
      <c r="N282" s="193"/>
      <c r="O282" s="193"/>
      <c r="P282" s="193"/>
      <c r="Q282" s="193"/>
      <c r="R282" s="193"/>
      <c r="S282" s="193"/>
      <c r="T282" s="19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9" t="s">
        <v>155</v>
      </c>
      <c r="AU282" s="189" t="s">
        <v>88</v>
      </c>
      <c r="AV282" s="13" t="s">
        <v>86</v>
      </c>
      <c r="AW282" s="13" t="s">
        <v>34</v>
      </c>
      <c r="AX282" s="13" t="s">
        <v>78</v>
      </c>
      <c r="AY282" s="189" t="s">
        <v>143</v>
      </c>
    </row>
    <row r="283" s="14" customFormat="1">
      <c r="A283" s="14"/>
      <c r="B283" s="195"/>
      <c r="C283" s="14"/>
      <c r="D283" s="188" t="s">
        <v>155</v>
      </c>
      <c r="E283" s="196" t="s">
        <v>1</v>
      </c>
      <c r="F283" s="197" t="s">
        <v>826</v>
      </c>
      <c r="G283" s="14"/>
      <c r="H283" s="198">
        <v>635.45000000000005</v>
      </c>
      <c r="I283" s="199"/>
      <c r="J283" s="14"/>
      <c r="K283" s="14"/>
      <c r="L283" s="195"/>
      <c r="M283" s="200"/>
      <c r="N283" s="201"/>
      <c r="O283" s="201"/>
      <c r="P283" s="201"/>
      <c r="Q283" s="201"/>
      <c r="R283" s="201"/>
      <c r="S283" s="201"/>
      <c r="T283" s="20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6" t="s">
        <v>155</v>
      </c>
      <c r="AU283" s="196" t="s">
        <v>88</v>
      </c>
      <c r="AV283" s="14" t="s">
        <v>88</v>
      </c>
      <c r="AW283" s="14" t="s">
        <v>34</v>
      </c>
      <c r="AX283" s="14" t="s">
        <v>78</v>
      </c>
      <c r="AY283" s="196" t="s">
        <v>143</v>
      </c>
    </row>
    <row r="284" s="15" customFormat="1">
      <c r="A284" s="15"/>
      <c r="B284" s="203"/>
      <c r="C284" s="15"/>
      <c r="D284" s="188" t="s">
        <v>155</v>
      </c>
      <c r="E284" s="204" t="s">
        <v>1</v>
      </c>
      <c r="F284" s="205" t="s">
        <v>163</v>
      </c>
      <c r="G284" s="15"/>
      <c r="H284" s="206">
        <v>635.45000000000005</v>
      </c>
      <c r="I284" s="207"/>
      <c r="J284" s="15"/>
      <c r="K284" s="15"/>
      <c r="L284" s="203"/>
      <c r="M284" s="208"/>
      <c r="N284" s="209"/>
      <c r="O284" s="209"/>
      <c r="P284" s="209"/>
      <c r="Q284" s="209"/>
      <c r="R284" s="209"/>
      <c r="S284" s="209"/>
      <c r="T284" s="21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04" t="s">
        <v>155</v>
      </c>
      <c r="AU284" s="204" t="s">
        <v>88</v>
      </c>
      <c r="AV284" s="15" t="s">
        <v>149</v>
      </c>
      <c r="AW284" s="15" t="s">
        <v>34</v>
      </c>
      <c r="AX284" s="15" t="s">
        <v>86</v>
      </c>
      <c r="AY284" s="204" t="s">
        <v>143</v>
      </c>
    </row>
    <row r="285" s="2" customFormat="1" ht="24.15" customHeight="1">
      <c r="A285" s="38"/>
      <c r="B285" s="172"/>
      <c r="C285" s="173" t="s">
        <v>406</v>
      </c>
      <c r="D285" s="173" t="s">
        <v>145</v>
      </c>
      <c r="E285" s="174" t="s">
        <v>407</v>
      </c>
      <c r="F285" s="175" t="s">
        <v>408</v>
      </c>
      <c r="G285" s="176" t="s">
        <v>153</v>
      </c>
      <c r="H285" s="177">
        <v>635.45000000000005</v>
      </c>
      <c r="I285" s="178"/>
      <c r="J285" s="179">
        <f>ROUND(I285*H285,2)</f>
        <v>0</v>
      </c>
      <c r="K285" s="180"/>
      <c r="L285" s="39"/>
      <c r="M285" s="181" t="s">
        <v>1</v>
      </c>
      <c r="N285" s="182" t="s">
        <v>43</v>
      </c>
      <c r="O285" s="77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5" t="s">
        <v>149</v>
      </c>
      <c r="AT285" s="185" t="s">
        <v>145</v>
      </c>
      <c r="AU285" s="185" t="s">
        <v>88</v>
      </c>
      <c r="AY285" s="19" t="s">
        <v>143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9" t="s">
        <v>86</v>
      </c>
      <c r="BK285" s="186">
        <f>ROUND(I285*H285,2)</f>
        <v>0</v>
      </c>
      <c r="BL285" s="19" t="s">
        <v>149</v>
      </c>
      <c r="BM285" s="185" t="s">
        <v>830</v>
      </c>
    </row>
    <row r="286" s="2" customFormat="1" ht="24.15" customHeight="1">
      <c r="A286" s="38"/>
      <c r="B286" s="172"/>
      <c r="C286" s="173" t="s">
        <v>410</v>
      </c>
      <c r="D286" s="173" t="s">
        <v>145</v>
      </c>
      <c r="E286" s="174" t="s">
        <v>411</v>
      </c>
      <c r="F286" s="175" t="s">
        <v>412</v>
      </c>
      <c r="G286" s="176" t="s">
        <v>153</v>
      </c>
      <c r="H286" s="177">
        <v>635.45000000000005</v>
      </c>
      <c r="I286" s="178"/>
      <c r="J286" s="179">
        <f>ROUND(I286*H286,2)</f>
        <v>0</v>
      </c>
      <c r="K286" s="180"/>
      <c r="L286" s="39"/>
      <c r="M286" s="181" t="s">
        <v>1</v>
      </c>
      <c r="N286" s="182" t="s">
        <v>43</v>
      </c>
      <c r="O286" s="77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5" t="s">
        <v>149</v>
      </c>
      <c r="AT286" s="185" t="s">
        <v>145</v>
      </c>
      <c r="AU286" s="185" t="s">
        <v>88</v>
      </c>
      <c r="AY286" s="19" t="s">
        <v>143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9" t="s">
        <v>86</v>
      </c>
      <c r="BK286" s="186">
        <f>ROUND(I286*H286,2)</f>
        <v>0</v>
      </c>
      <c r="BL286" s="19" t="s">
        <v>149</v>
      </c>
      <c r="BM286" s="185" t="s">
        <v>831</v>
      </c>
    </row>
    <row r="287" s="2" customFormat="1" ht="24.15" customHeight="1">
      <c r="A287" s="38"/>
      <c r="B287" s="172"/>
      <c r="C287" s="173" t="s">
        <v>414</v>
      </c>
      <c r="D287" s="173" t="s">
        <v>145</v>
      </c>
      <c r="E287" s="174" t="s">
        <v>415</v>
      </c>
      <c r="F287" s="175" t="s">
        <v>416</v>
      </c>
      <c r="G287" s="176" t="s">
        <v>298</v>
      </c>
      <c r="H287" s="177">
        <v>1400</v>
      </c>
      <c r="I287" s="178"/>
      <c r="J287" s="179">
        <f>ROUND(I287*H287,2)</f>
        <v>0</v>
      </c>
      <c r="K287" s="180"/>
      <c r="L287" s="39"/>
      <c r="M287" s="181" t="s">
        <v>1</v>
      </c>
      <c r="N287" s="182" t="s">
        <v>43</v>
      </c>
      <c r="O287" s="77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85" t="s">
        <v>149</v>
      </c>
      <c r="AT287" s="185" t="s">
        <v>145</v>
      </c>
      <c r="AU287" s="185" t="s">
        <v>88</v>
      </c>
      <c r="AY287" s="19" t="s">
        <v>143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9" t="s">
        <v>86</v>
      </c>
      <c r="BK287" s="186">
        <f>ROUND(I287*H287,2)</f>
        <v>0</v>
      </c>
      <c r="BL287" s="19" t="s">
        <v>149</v>
      </c>
      <c r="BM287" s="185" t="s">
        <v>832</v>
      </c>
    </row>
    <row r="288" s="14" customFormat="1">
      <c r="A288" s="14"/>
      <c r="B288" s="195"/>
      <c r="C288" s="14"/>
      <c r="D288" s="188" t="s">
        <v>155</v>
      </c>
      <c r="E288" s="196" t="s">
        <v>1</v>
      </c>
      <c r="F288" s="197" t="s">
        <v>833</v>
      </c>
      <c r="G288" s="14"/>
      <c r="H288" s="198">
        <v>1400</v>
      </c>
      <c r="I288" s="199"/>
      <c r="J288" s="14"/>
      <c r="K288" s="14"/>
      <c r="L288" s="195"/>
      <c r="M288" s="200"/>
      <c r="N288" s="201"/>
      <c r="O288" s="201"/>
      <c r="P288" s="201"/>
      <c r="Q288" s="201"/>
      <c r="R288" s="201"/>
      <c r="S288" s="201"/>
      <c r="T288" s="20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6" t="s">
        <v>155</v>
      </c>
      <c r="AU288" s="196" t="s">
        <v>88</v>
      </c>
      <c r="AV288" s="14" t="s">
        <v>88</v>
      </c>
      <c r="AW288" s="14" t="s">
        <v>34</v>
      </c>
      <c r="AX288" s="14" t="s">
        <v>86</v>
      </c>
      <c r="AY288" s="196" t="s">
        <v>143</v>
      </c>
    </row>
    <row r="289" s="2" customFormat="1" ht="44.25" customHeight="1">
      <c r="A289" s="38"/>
      <c r="B289" s="172"/>
      <c r="C289" s="173" t="s">
        <v>418</v>
      </c>
      <c r="D289" s="173" t="s">
        <v>145</v>
      </c>
      <c r="E289" s="174" t="s">
        <v>834</v>
      </c>
      <c r="F289" s="175" t="s">
        <v>835</v>
      </c>
      <c r="G289" s="176" t="s">
        <v>153</v>
      </c>
      <c r="H289" s="177">
        <v>635.45000000000005</v>
      </c>
      <c r="I289" s="178"/>
      <c r="J289" s="179">
        <f>ROUND(I289*H289,2)</f>
        <v>0</v>
      </c>
      <c r="K289" s="180"/>
      <c r="L289" s="39"/>
      <c r="M289" s="181" t="s">
        <v>1</v>
      </c>
      <c r="N289" s="182" t="s">
        <v>43</v>
      </c>
      <c r="O289" s="77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85" t="s">
        <v>149</v>
      </c>
      <c r="AT289" s="185" t="s">
        <v>145</v>
      </c>
      <c r="AU289" s="185" t="s">
        <v>88</v>
      </c>
      <c r="AY289" s="19" t="s">
        <v>143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9" t="s">
        <v>86</v>
      </c>
      <c r="BK289" s="186">
        <f>ROUND(I289*H289,2)</f>
        <v>0</v>
      </c>
      <c r="BL289" s="19" t="s">
        <v>149</v>
      </c>
      <c r="BM289" s="185" t="s">
        <v>836</v>
      </c>
    </row>
    <row r="290" s="14" customFormat="1">
      <c r="A290" s="14"/>
      <c r="B290" s="195"/>
      <c r="C290" s="14"/>
      <c r="D290" s="188" t="s">
        <v>155</v>
      </c>
      <c r="E290" s="196" t="s">
        <v>1</v>
      </c>
      <c r="F290" s="197" t="s">
        <v>837</v>
      </c>
      <c r="G290" s="14"/>
      <c r="H290" s="198">
        <v>635.45000000000005</v>
      </c>
      <c r="I290" s="199"/>
      <c r="J290" s="14"/>
      <c r="K290" s="14"/>
      <c r="L290" s="195"/>
      <c r="M290" s="200"/>
      <c r="N290" s="201"/>
      <c r="O290" s="201"/>
      <c r="P290" s="201"/>
      <c r="Q290" s="201"/>
      <c r="R290" s="201"/>
      <c r="S290" s="201"/>
      <c r="T290" s="20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6" t="s">
        <v>155</v>
      </c>
      <c r="AU290" s="196" t="s">
        <v>88</v>
      </c>
      <c r="AV290" s="14" t="s">
        <v>88</v>
      </c>
      <c r="AW290" s="14" t="s">
        <v>34</v>
      </c>
      <c r="AX290" s="14" t="s">
        <v>86</v>
      </c>
      <c r="AY290" s="196" t="s">
        <v>143</v>
      </c>
    </row>
    <row r="291" s="12" customFormat="1" ht="22.8" customHeight="1">
      <c r="A291" s="12"/>
      <c r="B291" s="159"/>
      <c r="C291" s="12"/>
      <c r="D291" s="160" t="s">
        <v>77</v>
      </c>
      <c r="E291" s="170" t="s">
        <v>206</v>
      </c>
      <c r="F291" s="170" t="s">
        <v>838</v>
      </c>
      <c r="G291" s="12"/>
      <c r="H291" s="12"/>
      <c r="I291" s="162"/>
      <c r="J291" s="171">
        <f>BK291</f>
        <v>0</v>
      </c>
      <c r="K291" s="12"/>
      <c r="L291" s="159"/>
      <c r="M291" s="164"/>
      <c r="N291" s="165"/>
      <c r="O291" s="165"/>
      <c r="P291" s="166">
        <f>SUM(P292:P293)</f>
        <v>0</v>
      </c>
      <c r="Q291" s="165"/>
      <c r="R291" s="166">
        <f>SUM(R292:R293)</f>
        <v>0.0035999999999999999</v>
      </c>
      <c r="S291" s="165"/>
      <c r="T291" s="167">
        <f>SUM(T292:T293)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60" t="s">
        <v>86</v>
      </c>
      <c r="AT291" s="168" t="s">
        <v>77</v>
      </c>
      <c r="AU291" s="168" t="s">
        <v>86</v>
      </c>
      <c r="AY291" s="160" t="s">
        <v>143</v>
      </c>
      <c r="BK291" s="169">
        <f>SUM(BK292:BK293)</f>
        <v>0</v>
      </c>
    </row>
    <row r="292" s="2" customFormat="1" ht="16.5" customHeight="1">
      <c r="A292" s="38"/>
      <c r="B292" s="172"/>
      <c r="C292" s="173" t="s">
        <v>424</v>
      </c>
      <c r="D292" s="173" t="s">
        <v>145</v>
      </c>
      <c r="E292" s="174" t="s">
        <v>839</v>
      </c>
      <c r="F292" s="175" t="s">
        <v>840</v>
      </c>
      <c r="G292" s="176" t="s">
        <v>363</v>
      </c>
      <c r="H292" s="177">
        <v>6</v>
      </c>
      <c r="I292" s="178"/>
      <c r="J292" s="179">
        <f>ROUND(I292*H292,2)</f>
        <v>0</v>
      </c>
      <c r="K292" s="180"/>
      <c r="L292" s="39"/>
      <c r="M292" s="181" t="s">
        <v>1</v>
      </c>
      <c r="N292" s="182" t="s">
        <v>43</v>
      </c>
      <c r="O292" s="77"/>
      <c r="P292" s="183">
        <f>O292*H292</f>
        <v>0</v>
      </c>
      <c r="Q292" s="183">
        <v>0.00059999999999999995</v>
      </c>
      <c r="R292" s="183">
        <f>Q292*H292</f>
        <v>0.0035999999999999999</v>
      </c>
      <c r="S292" s="183">
        <v>0</v>
      </c>
      <c r="T292" s="18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5" t="s">
        <v>149</v>
      </c>
      <c r="AT292" s="185" t="s">
        <v>145</v>
      </c>
      <c r="AU292" s="185" t="s">
        <v>88</v>
      </c>
      <c r="AY292" s="19" t="s">
        <v>143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9" t="s">
        <v>86</v>
      </c>
      <c r="BK292" s="186">
        <f>ROUND(I292*H292,2)</f>
        <v>0</v>
      </c>
      <c r="BL292" s="19" t="s">
        <v>149</v>
      </c>
      <c r="BM292" s="185" t="s">
        <v>841</v>
      </c>
    </row>
    <row r="293" s="14" customFormat="1">
      <c r="A293" s="14"/>
      <c r="B293" s="195"/>
      <c r="C293" s="14"/>
      <c r="D293" s="188" t="s">
        <v>155</v>
      </c>
      <c r="E293" s="196" t="s">
        <v>1</v>
      </c>
      <c r="F293" s="197" t="s">
        <v>179</v>
      </c>
      <c r="G293" s="14"/>
      <c r="H293" s="198">
        <v>6</v>
      </c>
      <c r="I293" s="199"/>
      <c r="J293" s="14"/>
      <c r="K293" s="14"/>
      <c r="L293" s="195"/>
      <c r="M293" s="200"/>
      <c r="N293" s="201"/>
      <c r="O293" s="201"/>
      <c r="P293" s="201"/>
      <c r="Q293" s="201"/>
      <c r="R293" s="201"/>
      <c r="S293" s="201"/>
      <c r="T293" s="20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6" t="s">
        <v>155</v>
      </c>
      <c r="AU293" s="196" t="s">
        <v>88</v>
      </c>
      <c r="AV293" s="14" t="s">
        <v>88</v>
      </c>
      <c r="AW293" s="14" t="s">
        <v>34</v>
      </c>
      <c r="AX293" s="14" t="s">
        <v>86</v>
      </c>
      <c r="AY293" s="196" t="s">
        <v>143</v>
      </c>
    </row>
    <row r="294" s="12" customFormat="1" ht="22.8" customHeight="1">
      <c r="A294" s="12"/>
      <c r="B294" s="159"/>
      <c r="C294" s="12"/>
      <c r="D294" s="160" t="s">
        <v>77</v>
      </c>
      <c r="E294" s="170" t="s">
        <v>212</v>
      </c>
      <c r="F294" s="170" t="s">
        <v>439</v>
      </c>
      <c r="G294" s="12"/>
      <c r="H294" s="12"/>
      <c r="I294" s="162"/>
      <c r="J294" s="171">
        <f>BK294</f>
        <v>0</v>
      </c>
      <c r="K294" s="12"/>
      <c r="L294" s="159"/>
      <c r="M294" s="164"/>
      <c r="N294" s="165"/>
      <c r="O294" s="165"/>
      <c r="P294" s="166">
        <f>SUM(P295:P325)</f>
        <v>0</v>
      </c>
      <c r="Q294" s="165"/>
      <c r="R294" s="166">
        <f>SUM(R295:R325)</f>
        <v>20.226500399999999</v>
      </c>
      <c r="S294" s="165"/>
      <c r="T294" s="167">
        <f>SUM(T295:T325)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60" t="s">
        <v>86</v>
      </c>
      <c r="AT294" s="168" t="s">
        <v>77</v>
      </c>
      <c r="AU294" s="168" t="s">
        <v>86</v>
      </c>
      <c r="AY294" s="160" t="s">
        <v>143</v>
      </c>
      <c r="BK294" s="169">
        <f>SUM(BK295:BK325)</f>
        <v>0</v>
      </c>
    </row>
    <row r="295" s="2" customFormat="1" ht="24.15" customHeight="1">
      <c r="A295" s="38"/>
      <c r="B295" s="172"/>
      <c r="C295" s="173" t="s">
        <v>428</v>
      </c>
      <c r="D295" s="173" t="s">
        <v>145</v>
      </c>
      <c r="E295" s="174" t="s">
        <v>842</v>
      </c>
      <c r="F295" s="175" t="s">
        <v>843</v>
      </c>
      <c r="G295" s="176" t="s">
        <v>363</v>
      </c>
      <c r="H295" s="177">
        <v>51</v>
      </c>
      <c r="I295" s="178"/>
      <c r="J295" s="179">
        <f>ROUND(I295*H295,2)</f>
        <v>0</v>
      </c>
      <c r="K295" s="180"/>
      <c r="L295" s="39"/>
      <c r="M295" s="181" t="s">
        <v>1</v>
      </c>
      <c r="N295" s="182" t="s">
        <v>43</v>
      </c>
      <c r="O295" s="77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5" t="s">
        <v>284</v>
      </c>
      <c r="AT295" s="185" t="s">
        <v>145</v>
      </c>
      <c r="AU295" s="185" t="s">
        <v>88</v>
      </c>
      <c r="AY295" s="19" t="s">
        <v>143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9" t="s">
        <v>86</v>
      </c>
      <c r="BK295" s="186">
        <f>ROUND(I295*H295,2)</f>
        <v>0</v>
      </c>
      <c r="BL295" s="19" t="s">
        <v>284</v>
      </c>
      <c r="BM295" s="185" t="s">
        <v>844</v>
      </c>
    </row>
    <row r="296" s="2" customFormat="1" ht="24.15" customHeight="1">
      <c r="A296" s="38"/>
      <c r="B296" s="172"/>
      <c r="C296" s="173" t="s">
        <v>433</v>
      </c>
      <c r="D296" s="173" t="s">
        <v>145</v>
      </c>
      <c r="E296" s="174" t="s">
        <v>441</v>
      </c>
      <c r="F296" s="175" t="s">
        <v>442</v>
      </c>
      <c r="G296" s="176" t="s">
        <v>298</v>
      </c>
      <c r="H296" s="177">
        <v>102</v>
      </c>
      <c r="I296" s="178"/>
      <c r="J296" s="179">
        <f>ROUND(I296*H296,2)</f>
        <v>0</v>
      </c>
      <c r="K296" s="180"/>
      <c r="L296" s="39"/>
      <c r="M296" s="181" t="s">
        <v>1</v>
      </c>
      <c r="N296" s="182" t="s">
        <v>43</v>
      </c>
      <c r="O296" s="77"/>
      <c r="P296" s="183">
        <f>O296*H296</f>
        <v>0</v>
      </c>
      <c r="Q296" s="183">
        <v>0.10095</v>
      </c>
      <c r="R296" s="183">
        <f>Q296*H296</f>
        <v>10.296899999999999</v>
      </c>
      <c r="S296" s="183">
        <v>0</v>
      </c>
      <c r="T296" s="18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85" t="s">
        <v>149</v>
      </c>
      <c r="AT296" s="185" t="s">
        <v>145</v>
      </c>
      <c r="AU296" s="185" t="s">
        <v>88</v>
      </c>
      <c r="AY296" s="19" t="s">
        <v>143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19" t="s">
        <v>86</v>
      </c>
      <c r="BK296" s="186">
        <f>ROUND(I296*H296,2)</f>
        <v>0</v>
      </c>
      <c r="BL296" s="19" t="s">
        <v>149</v>
      </c>
      <c r="BM296" s="185" t="s">
        <v>845</v>
      </c>
    </row>
    <row r="297" s="13" customFormat="1">
      <c r="A297" s="13"/>
      <c r="B297" s="187"/>
      <c r="C297" s="13"/>
      <c r="D297" s="188" t="s">
        <v>155</v>
      </c>
      <c r="E297" s="189" t="s">
        <v>1</v>
      </c>
      <c r="F297" s="190" t="s">
        <v>846</v>
      </c>
      <c r="G297" s="13"/>
      <c r="H297" s="189" t="s">
        <v>1</v>
      </c>
      <c r="I297" s="191"/>
      <c r="J297" s="13"/>
      <c r="K297" s="13"/>
      <c r="L297" s="187"/>
      <c r="M297" s="192"/>
      <c r="N297" s="193"/>
      <c r="O297" s="193"/>
      <c r="P297" s="193"/>
      <c r="Q297" s="193"/>
      <c r="R297" s="193"/>
      <c r="S297" s="193"/>
      <c r="T297" s="19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9" t="s">
        <v>155</v>
      </c>
      <c r="AU297" s="189" t="s">
        <v>88</v>
      </c>
      <c r="AV297" s="13" t="s">
        <v>86</v>
      </c>
      <c r="AW297" s="13" t="s">
        <v>34</v>
      </c>
      <c r="AX297" s="13" t="s">
        <v>78</v>
      </c>
      <c r="AY297" s="189" t="s">
        <v>143</v>
      </c>
    </row>
    <row r="298" s="14" customFormat="1">
      <c r="A298" s="14"/>
      <c r="B298" s="195"/>
      <c r="C298" s="14"/>
      <c r="D298" s="188" t="s">
        <v>155</v>
      </c>
      <c r="E298" s="196" t="s">
        <v>1</v>
      </c>
      <c r="F298" s="197" t="s">
        <v>847</v>
      </c>
      <c r="G298" s="14"/>
      <c r="H298" s="198">
        <v>102</v>
      </c>
      <c r="I298" s="199"/>
      <c r="J298" s="14"/>
      <c r="K298" s="14"/>
      <c r="L298" s="195"/>
      <c r="M298" s="200"/>
      <c r="N298" s="201"/>
      <c r="O298" s="201"/>
      <c r="P298" s="201"/>
      <c r="Q298" s="201"/>
      <c r="R298" s="201"/>
      <c r="S298" s="201"/>
      <c r="T298" s="20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6" t="s">
        <v>155</v>
      </c>
      <c r="AU298" s="196" t="s">
        <v>88</v>
      </c>
      <c r="AV298" s="14" t="s">
        <v>88</v>
      </c>
      <c r="AW298" s="14" t="s">
        <v>34</v>
      </c>
      <c r="AX298" s="14" t="s">
        <v>78</v>
      </c>
      <c r="AY298" s="196" t="s">
        <v>143</v>
      </c>
    </row>
    <row r="299" s="15" customFormat="1">
      <c r="A299" s="15"/>
      <c r="B299" s="203"/>
      <c r="C299" s="15"/>
      <c r="D299" s="188" t="s">
        <v>155</v>
      </c>
      <c r="E299" s="204" t="s">
        <v>1</v>
      </c>
      <c r="F299" s="205" t="s">
        <v>163</v>
      </c>
      <c r="G299" s="15"/>
      <c r="H299" s="206">
        <v>102</v>
      </c>
      <c r="I299" s="207"/>
      <c r="J299" s="15"/>
      <c r="K299" s="15"/>
      <c r="L299" s="203"/>
      <c r="M299" s="208"/>
      <c r="N299" s="209"/>
      <c r="O299" s="209"/>
      <c r="P299" s="209"/>
      <c r="Q299" s="209"/>
      <c r="R299" s="209"/>
      <c r="S299" s="209"/>
      <c r="T299" s="21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04" t="s">
        <v>155</v>
      </c>
      <c r="AU299" s="204" t="s">
        <v>88</v>
      </c>
      <c r="AV299" s="15" t="s">
        <v>149</v>
      </c>
      <c r="AW299" s="15" t="s">
        <v>34</v>
      </c>
      <c r="AX299" s="15" t="s">
        <v>86</v>
      </c>
      <c r="AY299" s="204" t="s">
        <v>143</v>
      </c>
    </row>
    <row r="300" s="2" customFormat="1" ht="21.75" customHeight="1">
      <c r="A300" s="38"/>
      <c r="B300" s="172"/>
      <c r="C300" s="219" t="s">
        <v>440</v>
      </c>
      <c r="D300" s="219" t="s">
        <v>367</v>
      </c>
      <c r="E300" s="220" t="s">
        <v>447</v>
      </c>
      <c r="F300" s="221" t="s">
        <v>448</v>
      </c>
      <c r="G300" s="222" t="s">
        <v>298</v>
      </c>
      <c r="H300" s="223">
        <v>103.02</v>
      </c>
      <c r="I300" s="224"/>
      <c r="J300" s="225">
        <f>ROUND(I300*H300,2)</f>
        <v>0</v>
      </c>
      <c r="K300" s="226"/>
      <c r="L300" s="227"/>
      <c r="M300" s="228" t="s">
        <v>1</v>
      </c>
      <c r="N300" s="229" t="s">
        <v>43</v>
      </c>
      <c r="O300" s="77"/>
      <c r="P300" s="183">
        <f>O300*H300</f>
        <v>0</v>
      </c>
      <c r="Q300" s="183">
        <v>0.021999999999999999</v>
      </c>
      <c r="R300" s="183">
        <f>Q300*H300</f>
        <v>2.2664399999999998</v>
      </c>
      <c r="S300" s="183">
        <v>0</v>
      </c>
      <c r="T300" s="18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85" t="s">
        <v>206</v>
      </c>
      <c r="AT300" s="185" t="s">
        <v>367</v>
      </c>
      <c r="AU300" s="185" t="s">
        <v>88</v>
      </c>
      <c r="AY300" s="19" t="s">
        <v>143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19" t="s">
        <v>86</v>
      </c>
      <c r="BK300" s="186">
        <f>ROUND(I300*H300,2)</f>
        <v>0</v>
      </c>
      <c r="BL300" s="19" t="s">
        <v>149</v>
      </c>
      <c r="BM300" s="185" t="s">
        <v>848</v>
      </c>
    </row>
    <row r="301" s="14" customFormat="1">
      <c r="A301" s="14"/>
      <c r="B301" s="195"/>
      <c r="C301" s="14"/>
      <c r="D301" s="188" t="s">
        <v>155</v>
      </c>
      <c r="E301" s="196" t="s">
        <v>1</v>
      </c>
      <c r="F301" s="197" t="s">
        <v>849</v>
      </c>
      <c r="G301" s="14"/>
      <c r="H301" s="198">
        <v>103.02</v>
      </c>
      <c r="I301" s="199"/>
      <c r="J301" s="14"/>
      <c r="K301" s="14"/>
      <c r="L301" s="195"/>
      <c r="M301" s="200"/>
      <c r="N301" s="201"/>
      <c r="O301" s="201"/>
      <c r="P301" s="201"/>
      <c r="Q301" s="201"/>
      <c r="R301" s="201"/>
      <c r="S301" s="201"/>
      <c r="T301" s="20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6" t="s">
        <v>155</v>
      </c>
      <c r="AU301" s="196" t="s">
        <v>88</v>
      </c>
      <c r="AV301" s="14" t="s">
        <v>88</v>
      </c>
      <c r="AW301" s="14" t="s">
        <v>34</v>
      </c>
      <c r="AX301" s="14" t="s">
        <v>86</v>
      </c>
      <c r="AY301" s="196" t="s">
        <v>143</v>
      </c>
    </row>
    <row r="302" s="2" customFormat="1" ht="24.15" customHeight="1">
      <c r="A302" s="38"/>
      <c r="B302" s="172"/>
      <c r="C302" s="173" t="s">
        <v>446</v>
      </c>
      <c r="D302" s="173" t="s">
        <v>145</v>
      </c>
      <c r="E302" s="174" t="s">
        <v>452</v>
      </c>
      <c r="F302" s="175" t="s">
        <v>453</v>
      </c>
      <c r="G302" s="176" t="s">
        <v>182</v>
      </c>
      <c r="H302" s="177">
        <v>3.0600000000000001</v>
      </c>
      <c r="I302" s="178"/>
      <c r="J302" s="179">
        <f>ROUND(I302*H302,2)</f>
        <v>0</v>
      </c>
      <c r="K302" s="180"/>
      <c r="L302" s="39"/>
      <c r="M302" s="181" t="s">
        <v>1</v>
      </c>
      <c r="N302" s="182" t="s">
        <v>43</v>
      </c>
      <c r="O302" s="77"/>
      <c r="P302" s="183">
        <f>O302*H302</f>
        <v>0</v>
      </c>
      <c r="Q302" s="183">
        <v>2.2563399999999998</v>
      </c>
      <c r="R302" s="183">
        <f>Q302*H302</f>
        <v>6.9044003999999992</v>
      </c>
      <c r="S302" s="183">
        <v>0</v>
      </c>
      <c r="T302" s="18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5" t="s">
        <v>149</v>
      </c>
      <c r="AT302" s="185" t="s">
        <v>145</v>
      </c>
      <c r="AU302" s="185" t="s">
        <v>88</v>
      </c>
      <c r="AY302" s="19" t="s">
        <v>143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9" t="s">
        <v>86</v>
      </c>
      <c r="BK302" s="186">
        <f>ROUND(I302*H302,2)</f>
        <v>0</v>
      </c>
      <c r="BL302" s="19" t="s">
        <v>149</v>
      </c>
      <c r="BM302" s="185" t="s">
        <v>850</v>
      </c>
    </row>
    <row r="303" s="14" customFormat="1">
      <c r="A303" s="14"/>
      <c r="B303" s="195"/>
      <c r="C303" s="14"/>
      <c r="D303" s="188" t="s">
        <v>155</v>
      </c>
      <c r="E303" s="196" t="s">
        <v>1</v>
      </c>
      <c r="F303" s="197" t="s">
        <v>851</v>
      </c>
      <c r="G303" s="14"/>
      <c r="H303" s="198">
        <v>3.0600000000000001</v>
      </c>
      <c r="I303" s="199"/>
      <c r="J303" s="14"/>
      <c r="K303" s="14"/>
      <c r="L303" s="195"/>
      <c r="M303" s="200"/>
      <c r="N303" s="201"/>
      <c r="O303" s="201"/>
      <c r="P303" s="201"/>
      <c r="Q303" s="201"/>
      <c r="R303" s="201"/>
      <c r="S303" s="201"/>
      <c r="T303" s="20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6" t="s">
        <v>155</v>
      </c>
      <c r="AU303" s="196" t="s">
        <v>88</v>
      </c>
      <c r="AV303" s="14" t="s">
        <v>88</v>
      </c>
      <c r="AW303" s="14" t="s">
        <v>34</v>
      </c>
      <c r="AX303" s="14" t="s">
        <v>78</v>
      </c>
      <c r="AY303" s="196" t="s">
        <v>143</v>
      </c>
    </row>
    <row r="304" s="15" customFormat="1">
      <c r="A304" s="15"/>
      <c r="B304" s="203"/>
      <c r="C304" s="15"/>
      <c r="D304" s="188" t="s">
        <v>155</v>
      </c>
      <c r="E304" s="204" t="s">
        <v>1</v>
      </c>
      <c r="F304" s="205" t="s">
        <v>163</v>
      </c>
      <c r="G304" s="15"/>
      <c r="H304" s="206">
        <v>3.0600000000000001</v>
      </c>
      <c r="I304" s="207"/>
      <c r="J304" s="15"/>
      <c r="K304" s="15"/>
      <c r="L304" s="203"/>
      <c r="M304" s="208"/>
      <c r="N304" s="209"/>
      <c r="O304" s="209"/>
      <c r="P304" s="209"/>
      <c r="Q304" s="209"/>
      <c r="R304" s="209"/>
      <c r="S304" s="209"/>
      <c r="T304" s="210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4" t="s">
        <v>155</v>
      </c>
      <c r="AU304" s="204" t="s">
        <v>88</v>
      </c>
      <c r="AV304" s="15" t="s">
        <v>149</v>
      </c>
      <c r="AW304" s="15" t="s">
        <v>34</v>
      </c>
      <c r="AX304" s="15" t="s">
        <v>86</v>
      </c>
      <c r="AY304" s="204" t="s">
        <v>143</v>
      </c>
    </row>
    <row r="305" s="2" customFormat="1" ht="24.15" customHeight="1">
      <c r="A305" s="38"/>
      <c r="B305" s="172"/>
      <c r="C305" s="173" t="s">
        <v>451</v>
      </c>
      <c r="D305" s="173" t="s">
        <v>145</v>
      </c>
      <c r="E305" s="174" t="s">
        <v>458</v>
      </c>
      <c r="F305" s="175" t="s">
        <v>459</v>
      </c>
      <c r="G305" s="176" t="s">
        <v>153</v>
      </c>
      <c r="H305" s="177">
        <v>166</v>
      </c>
      <c r="I305" s="178"/>
      <c r="J305" s="179">
        <f>ROUND(I305*H305,2)</f>
        <v>0</v>
      </c>
      <c r="K305" s="180"/>
      <c r="L305" s="39"/>
      <c r="M305" s="181" t="s">
        <v>1</v>
      </c>
      <c r="N305" s="182" t="s">
        <v>43</v>
      </c>
      <c r="O305" s="77"/>
      <c r="P305" s="183">
        <f>O305*H305</f>
        <v>0</v>
      </c>
      <c r="Q305" s="183">
        <v>0.00036000000000000002</v>
      </c>
      <c r="R305" s="183">
        <f>Q305*H305</f>
        <v>0.059760000000000001</v>
      </c>
      <c r="S305" s="183">
        <v>0</v>
      </c>
      <c r="T305" s="18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85" t="s">
        <v>149</v>
      </c>
      <c r="AT305" s="185" t="s">
        <v>145</v>
      </c>
      <c r="AU305" s="185" t="s">
        <v>88</v>
      </c>
      <c r="AY305" s="19" t="s">
        <v>143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9" t="s">
        <v>86</v>
      </c>
      <c r="BK305" s="186">
        <f>ROUND(I305*H305,2)</f>
        <v>0</v>
      </c>
      <c r="BL305" s="19" t="s">
        <v>149</v>
      </c>
      <c r="BM305" s="185" t="s">
        <v>852</v>
      </c>
    </row>
    <row r="306" s="13" customFormat="1">
      <c r="A306" s="13"/>
      <c r="B306" s="187"/>
      <c r="C306" s="13"/>
      <c r="D306" s="188" t="s">
        <v>155</v>
      </c>
      <c r="E306" s="189" t="s">
        <v>1</v>
      </c>
      <c r="F306" s="190" t="s">
        <v>739</v>
      </c>
      <c r="G306" s="13"/>
      <c r="H306" s="189" t="s">
        <v>1</v>
      </c>
      <c r="I306" s="191"/>
      <c r="J306" s="13"/>
      <c r="K306" s="13"/>
      <c r="L306" s="187"/>
      <c r="M306" s="192"/>
      <c r="N306" s="193"/>
      <c r="O306" s="193"/>
      <c r="P306" s="193"/>
      <c r="Q306" s="193"/>
      <c r="R306" s="193"/>
      <c r="S306" s="193"/>
      <c r="T306" s="19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9" t="s">
        <v>155</v>
      </c>
      <c r="AU306" s="189" t="s">
        <v>88</v>
      </c>
      <c r="AV306" s="13" t="s">
        <v>86</v>
      </c>
      <c r="AW306" s="13" t="s">
        <v>34</v>
      </c>
      <c r="AX306" s="13" t="s">
        <v>78</v>
      </c>
      <c r="AY306" s="189" t="s">
        <v>143</v>
      </c>
    </row>
    <row r="307" s="14" customFormat="1">
      <c r="A307" s="14"/>
      <c r="B307" s="195"/>
      <c r="C307" s="14"/>
      <c r="D307" s="188" t="s">
        <v>155</v>
      </c>
      <c r="E307" s="196" t="s">
        <v>1</v>
      </c>
      <c r="F307" s="197" t="s">
        <v>853</v>
      </c>
      <c r="G307" s="14"/>
      <c r="H307" s="198">
        <v>166</v>
      </c>
      <c r="I307" s="199"/>
      <c r="J307" s="14"/>
      <c r="K307" s="14"/>
      <c r="L307" s="195"/>
      <c r="M307" s="200"/>
      <c r="N307" s="201"/>
      <c r="O307" s="201"/>
      <c r="P307" s="201"/>
      <c r="Q307" s="201"/>
      <c r="R307" s="201"/>
      <c r="S307" s="201"/>
      <c r="T307" s="20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6" t="s">
        <v>155</v>
      </c>
      <c r="AU307" s="196" t="s">
        <v>88</v>
      </c>
      <c r="AV307" s="14" t="s">
        <v>88</v>
      </c>
      <c r="AW307" s="14" t="s">
        <v>34</v>
      </c>
      <c r="AX307" s="14" t="s">
        <v>78</v>
      </c>
      <c r="AY307" s="196" t="s">
        <v>143</v>
      </c>
    </row>
    <row r="308" s="15" customFormat="1">
      <c r="A308" s="15"/>
      <c r="B308" s="203"/>
      <c r="C308" s="15"/>
      <c r="D308" s="188" t="s">
        <v>155</v>
      </c>
      <c r="E308" s="204" t="s">
        <v>1</v>
      </c>
      <c r="F308" s="205" t="s">
        <v>163</v>
      </c>
      <c r="G308" s="15"/>
      <c r="H308" s="206">
        <v>166</v>
      </c>
      <c r="I308" s="207"/>
      <c r="J308" s="15"/>
      <c r="K308" s="15"/>
      <c r="L308" s="203"/>
      <c r="M308" s="208"/>
      <c r="N308" s="209"/>
      <c r="O308" s="209"/>
      <c r="P308" s="209"/>
      <c r="Q308" s="209"/>
      <c r="R308" s="209"/>
      <c r="S308" s="209"/>
      <c r="T308" s="21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04" t="s">
        <v>155</v>
      </c>
      <c r="AU308" s="204" t="s">
        <v>88</v>
      </c>
      <c r="AV308" s="15" t="s">
        <v>149</v>
      </c>
      <c r="AW308" s="15" t="s">
        <v>34</v>
      </c>
      <c r="AX308" s="15" t="s">
        <v>86</v>
      </c>
      <c r="AY308" s="204" t="s">
        <v>143</v>
      </c>
    </row>
    <row r="309" s="2" customFormat="1" ht="24.15" customHeight="1">
      <c r="A309" s="38"/>
      <c r="B309" s="172"/>
      <c r="C309" s="173" t="s">
        <v>457</v>
      </c>
      <c r="D309" s="173" t="s">
        <v>145</v>
      </c>
      <c r="E309" s="174" t="s">
        <v>854</v>
      </c>
      <c r="F309" s="175" t="s">
        <v>855</v>
      </c>
      <c r="G309" s="176" t="s">
        <v>363</v>
      </c>
      <c r="H309" s="177">
        <v>3</v>
      </c>
      <c r="I309" s="178"/>
      <c r="J309" s="179">
        <f>ROUND(I309*H309,2)</f>
        <v>0</v>
      </c>
      <c r="K309" s="180"/>
      <c r="L309" s="39"/>
      <c r="M309" s="181" t="s">
        <v>1</v>
      </c>
      <c r="N309" s="182" t="s">
        <v>43</v>
      </c>
      <c r="O309" s="77"/>
      <c r="P309" s="183">
        <f>O309*H309</f>
        <v>0</v>
      </c>
      <c r="Q309" s="183">
        <v>0</v>
      </c>
      <c r="R309" s="183">
        <f>Q309*H309</f>
        <v>0</v>
      </c>
      <c r="S309" s="183">
        <v>0</v>
      </c>
      <c r="T309" s="18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85" t="s">
        <v>149</v>
      </c>
      <c r="AT309" s="185" t="s">
        <v>145</v>
      </c>
      <c r="AU309" s="185" t="s">
        <v>88</v>
      </c>
      <c r="AY309" s="19" t="s">
        <v>143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9" t="s">
        <v>86</v>
      </c>
      <c r="BK309" s="186">
        <f>ROUND(I309*H309,2)</f>
        <v>0</v>
      </c>
      <c r="BL309" s="19" t="s">
        <v>149</v>
      </c>
      <c r="BM309" s="185" t="s">
        <v>856</v>
      </c>
    </row>
    <row r="310" s="14" customFormat="1">
      <c r="A310" s="14"/>
      <c r="B310" s="195"/>
      <c r="C310" s="14"/>
      <c r="D310" s="188" t="s">
        <v>155</v>
      </c>
      <c r="E310" s="196" t="s">
        <v>1</v>
      </c>
      <c r="F310" s="197" t="s">
        <v>164</v>
      </c>
      <c r="G310" s="14"/>
      <c r="H310" s="198">
        <v>3</v>
      </c>
      <c r="I310" s="199"/>
      <c r="J310" s="14"/>
      <c r="K310" s="14"/>
      <c r="L310" s="195"/>
      <c r="M310" s="200"/>
      <c r="N310" s="201"/>
      <c r="O310" s="201"/>
      <c r="P310" s="201"/>
      <c r="Q310" s="201"/>
      <c r="R310" s="201"/>
      <c r="S310" s="201"/>
      <c r="T310" s="20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6" t="s">
        <v>155</v>
      </c>
      <c r="AU310" s="196" t="s">
        <v>88</v>
      </c>
      <c r="AV310" s="14" t="s">
        <v>88</v>
      </c>
      <c r="AW310" s="14" t="s">
        <v>34</v>
      </c>
      <c r="AX310" s="14" t="s">
        <v>86</v>
      </c>
      <c r="AY310" s="196" t="s">
        <v>143</v>
      </c>
    </row>
    <row r="311" s="2" customFormat="1" ht="16.5" customHeight="1">
      <c r="A311" s="38"/>
      <c r="B311" s="172"/>
      <c r="C311" s="219" t="s">
        <v>467</v>
      </c>
      <c r="D311" s="219" t="s">
        <v>367</v>
      </c>
      <c r="E311" s="220" t="s">
        <v>857</v>
      </c>
      <c r="F311" s="221" t="s">
        <v>858</v>
      </c>
      <c r="G311" s="222" t="s">
        <v>363</v>
      </c>
      <c r="H311" s="223">
        <v>3</v>
      </c>
      <c r="I311" s="224"/>
      <c r="J311" s="225">
        <f>ROUND(I311*H311,2)</f>
        <v>0</v>
      </c>
      <c r="K311" s="226"/>
      <c r="L311" s="227"/>
      <c r="M311" s="228" t="s">
        <v>1</v>
      </c>
      <c r="N311" s="229" t="s">
        <v>43</v>
      </c>
      <c r="O311" s="77"/>
      <c r="P311" s="183">
        <f>O311*H311</f>
        <v>0</v>
      </c>
      <c r="Q311" s="183">
        <v>0.23300000000000001</v>
      </c>
      <c r="R311" s="183">
        <f>Q311*H311</f>
        <v>0.69900000000000007</v>
      </c>
      <c r="S311" s="183">
        <v>0</v>
      </c>
      <c r="T311" s="18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5" t="s">
        <v>206</v>
      </c>
      <c r="AT311" s="185" t="s">
        <v>367</v>
      </c>
      <c r="AU311" s="185" t="s">
        <v>88</v>
      </c>
      <c r="AY311" s="19" t="s">
        <v>143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9" t="s">
        <v>86</v>
      </c>
      <c r="BK311" s="186">
        <f>ROUND(I311*H311,2)</f>
        <v>0</v>
      </c>
      <c r="BL311" s="19" t="s">
        <v>149</v>
      </c>
      <c r="BM311" s="185" t="s">
        <v>859</v>
      </c>
    </row>
    <row r="312" s="2" customFormat="1" ht="16.5" customHeight="1">
      <c r="A312" s="38"/>
      <c r="B312" s="172"/>
      <c r="C312" s="173" t="s">
        <v>472</v>
      </c>
      <c r="D312" s="173" t="s">
        <v>145</v>
      </c>
      <c r="E312" s="174" t="s">
        <v>527</v>
      </c>
      <c r="F312" s="175" t="s">
        <v>528</v>
      </c>
      <c r="G312" s="176" t="s">
        <v>153</v>
      </c>
      <c r="H312" s="177">
        <v>225</v>
      </c>
      <c r="I312" s="178"/>
      <c r="J312" s="179">
        <f>ROUND(I312*H312,2)</f>
        <v>0</v>
      </c>
      <c r="K312" s="180"/>
      <c r="L312" s="39"/>
      <c r="M312" s="181" t="s">
        <v>1</v>
      </c>
      <c r="N312" s="182" t="s">
        <v>43</v>
      </c>
      <c r="O312" s="77"/>
      <c r="P312" s="183">
        <f>O312*H312</f>
        <v>0</v>
      </c>
      <c r="Q312" s="183">
        <v>0</v>
      </c>
      <c r="R312" s="183">
        <f>Q312*H312</f>
        <v>0</v>
      </c>
      <c r="S312" s="183">
        <v>0</v>
      </c>
      <c r="T312" s="18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85" t="s">
        <v>149</v>
      </c>
      <c r="AT312" s="185" t="s">
        <v>145</v>
      </c>
      <c r="AU312" s="185" t="s">
        <v>88</v>
      </c>
      <c r="AY312" s="19" t="s">
        <v>143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9" t="s">
        <v>86</v>
      </c>
      <c r="BK312" s="186">
        <f>ROUND(I312*H312,2)</f>
        <v>0</v>
      </c>
      <c r="BL312" s="19" t="s">
        <v>149</v>
      </c>
      <c r="BM312" s="185" t="s">
        <v>860</v>
      </c>
    </row>
    <row r="313" s="13" customFormat="1">
      <c r="A313" s="13"/>
      <c r="B313" s="187"/>
      <c r="C313" s="13"/>
      <c r="D313" s="188" t="s">
        <v>155</v>
      </c>
      <c r="E313" s="189" t="s">
        <v>1</v>
      </c>
      <c r="F313" s="190" t="s">
        <v>530</v>
      </c>
      <c r="G313" s="13"/>
      <c r="H313" s="189" t="s">
        <v>1</v>
      </c>
      <c r="I313" s="191"/>
      <c r="J313" s="13"/>
      <c r="K313" s="13"/>
      <c r="L313" s="187"/>
      <c r="M313" s="192"/>
      <c r="N313" s="193"/>
      <c r="O313" s="193"/>
      <c r="P313" s="193"/>
      <c r="Q313" s="193"/>
      <c r="R313" s="193"/>
      <c r="S313" s="193"/>
      <c r="T313" s="19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9" t="s">
        <v>155</v>
      </c>
      <c r="AU313" s="189" t="s">
        <v>88</v>
      </c>
      <c r="AV313" s="13" t="s">
        <v>86</v>
      </c>
      <c r="AW313" s="13" t="s">
        <v>34</v>
      </c>
      <c r="AX313" s="13" t="s">
        <v>78</v>
      </c>
      <c r="AY313" s="189" t="s">
        <v>143</v>
      </c>
    </row>
    <row r="314" s="14" customFormat="1">
      <c r="A314" s="14"/>
      <c r="B314" s="195"/>
      <c r="C314" s="14"/>
      <c r="D314" s="188" t="s">
        <v>155</v>
      </c>
      <c r="E314" s="196" t="s">
        <v>1</v>
      </c>
      <c r="F314" s="197" t="s">
        <v>861</v>
      </c>
      <c r="G314" s="14"/>
      <c r="H314" s="198">
        <v>225</v>
      </c>
      <c r="I314" s="199"/>
      <c r="J314" s="14"/>
      <c r="K314" s="14"/>
      <c r="L314" s="195"/>
      <c r="M314" s="200"/>
      <c r="N314" s="201"/>
      <c r="O314" s="201"/>
      <c r="P314" s="201"/>
      <c r="Q314" s="201"/>
      <c r="R314" s="201"/>
      <c r="S314" s="201"/>
      <c r="T314" s="20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6" t="s">
        <v>155</v>
      </c>
      <c r="AU314" s="196" t="s">
        <v>88</v>
      </c>
      <c r="AV314" s="14" t="s">
        <v>88</v>
      </c>
      <c r="AW314" s="14" t="s">
        <v>34</v>
      </c>
      <c r="AX314" s="14" t="s">
        <v>78</v>
      </c>
      <c r="AY314" s="196" t="s">
        <v>143</v>
      </c>
    </row>
    <row r="315" s="15" customFormat="1">
      <c r="A315" s="15"/>
      <c r="B315" s="203"/>
      <c r="C315" s="15"/>
      <c r="D315" s="188" t="s">
        <v>155</v>
      </c>
      <c r="E315" s="204" t="s">
        <v>1</v>
      </c>
      <c r="F315" s="205" t="s">
        <v>163</v>
      </c>
      <c r="G315" s="15"/>
      <c r="H315" s="206">
        <v>225</v>
      </c>
      <c r="I315" s="207"/>
      <c r="J315" s="15"/>
      <c r="K315" s="15"/>
      <c r="L315" s="203"/>
      <c r="M315" s="208"/>
      <c r="N315" s="209"/>
      <c r="O315" s="209"/>
      <c r="P315" s="209"/>
      <c r="Q315" s="209"/>
      <c r="R315" s="209"/>
      <c r="S315" s="209"/>
      <c r="T315" s="21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04" t="s">
        <v>155</v>
      </c>
      <c r="AU315" s="204" t="s">
        <v>88</v>
      </c>
      <c r="AV315" s="15" t="s">
        <v>149</v>
      </c>
      <c r="AW315" s="15" t="s">
        <v>34</v>
      </c>
      <c r="AX315" s="15" t="s">
        <v>86</v>
      </c>
      <c r="AY315" s="204" t="s">
        <v>143</v>
      </c>
    </row>
    <row r="316" s="2" customFormat="1" ht="24.15" customHeight="1">
      <c r="A316" s="38"/>
      <c r="B316" s="172"/>
      <c r="C316" s="219" t="s">
        <v>477</v>
      </c>
      <c r="D316" s="219" t="s">
        <v>367</v>
      </c>
      <c r="E316" s="220" t="s">
        <v>533</v>
      </c>
      <c r="F316" s="221" t="s">
        <v>534</v>
      </c>
      <c r="G316" s="222" t="s">
        <v>153</v>
      </c>
      <c r="H316" s="223">
        <v>236.25</v>
      </c>
      <c r="I316" s="224"/>
      <c r="J316" s="225">
        <f>ROUND(I316*H316,2)</f>
        <v>0</v>
      </c>
      <c r="K316" s="226"/>
      <c r="L316" s="227"/>
      <c r="M316" s="228" t="s">
        <v>1</v>
      </c>
      <c r="N316" s="229" t="s">
        <v>43</v>
      </c>
      <c r="O316" s="77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5" t="s">
        <v>206</v>
      </c>
      <c r="AT316" s="185" t="s">
        <v>367</v>
      </c>
      <c r="AU316" s="185" t="s">
        <v>88</v>
      </c>
      <c r="AY316" s="19" t="s">
        <v>143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9" t="s">
        <v>86</v>
      </c>
      <c r="BK316" s="186">
        <f>ROUND(I316*H316,2)</f>
        <v>0</v>
      </c>
      <c r="BL316" s="19" t="s">
        <v>149</v>
      </c>
      <c r="BM316" s="185" t="s">
        <v>862</v>
      </c>
    </row>
    <row r="317" s="14" customFormat="1">
      <c r="A317" s="14"/>
      <c r="B317" s="195"/>
      <c r="C317" s="14"/>
      <c r="D317" s="188" t="s">
        <v>155</v>
      </c>
      <c r="E317" s="196" t="s">
        <v>1</v>
      </c>
      <c r="F317" s="197" t="s">
        <v>863</v>
      </c>
      <c r="G317" s="14"/>
      <c r="H317" s="198">
        <v>236.25</v>
      </c>
      <c r="I317" s="199"/>
      <c r="J317" s="14"/>
      <c r="K317" s="14"/>
      <c r="L317" s="195"/>
      <c r="M317" s="200"/>
      <c r="N317" s="201"/>
      <c r="O317" s="201"/>
      <c r="P317" s="201"/>
      <c r="Q317" s="201"/>
      <c r="R317" s="201"/>
      <c r="S317" s="201"/>
      <c r="T317" s="20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6" t="s">
        <v>155</v>
      </c>
      <c r="AU317" s="196" t="s">
        <v>88</v>
      </c>
      <c r="AV317" s="14" t="s">
        <v>88</v>
      </c>
      <c r="AW317" s="14" t="s">
        <v>34</v>
      </c>
      <c r="AX317" s="14" t="s">
        <v>86</v>
      </c>
      <c r="AY317" s="196" t="s">
        <v>143</v>
      </c>
    </row>
    <row r="318" s="2" customFormat="1" ht="37.8" customHeight="1">
      <c r="A318" s="38"/>
      <c r="B318" s="172"/>
      <c r="C318" s="173" t="s">
        <v>482</v>
      </c>
      <c r="D318" s="173" t="s">
        <v>145</v>
      </c>
      <c r="E318" s="174" t="s">
        <v>864</v>
      </c>
      <c r="F318" s="175" t="s">
        <v>865</v>
      </c>
      <c r="G318" s="176" t="s">
        <v>363</v>
      </c>
      <c r="H318" s="177">
        <v>2</v>
      </c>
      <c r="I318" s="178"/>
      <c r="J318" s="179">
        <f>ROUND(I318*H318,2)</f>
        <v>0</v>
      </c>
      <c r="K318" s="180"/>
      <c r="L318" s="39"/>
      <c r="M318" s="181" t="s">
        <v>1</v>
      </c>
      <c r="N318" s="182" t="s">
        <v>43</v>
      </c>
      <c r="O318" s="77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85" t="s">
        <v>149</v>
      </c>
      <c r="AT318" s="185" t="s">
        <v>145</v>
      </c>
      <c r="AU318" s="185" t="s">
        <v>88</v>
      </c>
      <c r="AY318" s="19" t="s">
        <v>143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9" t="s">
        <v>86</v>
      </c>
      <c r="BK318" s="186">
        <f>ROUND(I318*H318,2)</f>
        <v>0</v>
      </c>
      <c r="BL318" s="19" t="s">
        <v>149</v>
      </c>
      <c r="BM318" s="185" t="s">
        <v>866</v>
      </c>
    </row>
    <row r="319" s="13" customFormat="1">
      <c r="A319" s="13"/>
      <c r="B319" s="187"/>
      <c r="C319" s="13"/>
      <c r="D319" s="188" t="s">
        <v>155</v>
      </c>
      <c r="E319" s="189" t="s">
        <v>1</v>
      </c>
      <c r="F319" s="190" t="s">
        <v>867</v>
      </c>
      <c r="G319" s="13"/>
      <c r="H319" s="189" t="s">
        <v>1</v>
      </c>
      <c r="I319" s="191"/>
      <c r="J319" s="13"/>
      <c r="K319" s="13"/>
      <c r="L319" s="187"/>
      <c r="M319" s="192"/>
      <c r="N319" s="193"/>
      <c r="O319" s="193"/>
      <c r="P319" s="193"/>
      <c r="Q319" s="193"/>
      <c r="R319" s="193"/>
      <c r="S319" s="193"/>
      <c r="T319" s="19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9" t="s">
        <v>155</v>
      </c>
      <c r="AU319" s="189" t="s">
        <v>88</v>
      </c>
      <c r="AV319" s="13" t="s">
        <v>86</v>
      </c>
      <c r="AW319" s="13" t="s">
        <v>34</v>
      </c>
      <c r="AX319" s="13" t="s">
        <v>78</v>
      </c>
      <c r="AY319" s="189" t="s">
        <v>143</v>
      </c>
    </row>
    <row r="320" s="14" customFormat="1">
      <c r="A320" s="14"/>
      <c r="B320" s="195"/>
      <c r="C320" s="14"/>
      <c r="D320" s="188" t="s">
        <v>155</v>
      </c>
      <c r="E320" s="196" t="s">
        <v>1</v>
      </c>
      <c r="F320" s="197" t="s">
        <v>868</v>
      </c>
      <c r="G320" s="14"/>
      <c r="H320" s="198">
        <v>2</v>
      </c>
      <c r="I320" s="199"/>
      <c r="J320" s="14"/>
      <c r="K320" s="14"/>
      <c r="L320" s="195"/>
      <c r="M320" s="200"/>
      <c r="N320" s="201"/>
      <c r="O320" s="201"/>
      <c r="P320" s="201"/>
      <c r="Q320" s="201"/>
      <c r="R320" s="201"/>
      <c r="S320" s="201"/>
      <c r="T320" s="20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6" t="s">
        <v>155</v>
      </c>
      <c r="AU320" s="196" t="s">
        <v>88</v>
      </c>
      <c r="AV320" s="14" t="s">
        <v>88</v>
      </c>
      <c r="AW320" s="14" t="s">
        <v>34</v>
      </c>
      <c r="AX320" s="14" t="s">
        <v>78</v>
      </c>
      <c r="AY320" s="196" t="s">
        <v>143</v>
      </c>
    </row>
    <row r="321" s="15" customFormat="1">
      <c r="A321" s="15"/>
      <c r="B321" s="203"/>
      <c r="C321" s="15"/>
      <c r="D321" s="188" t="s">
        <v>155</v>
      </c>
      <c r="E321" s="204" t="s">
        <v>1</v>
      </c>
      <c r="F321" s="205" t="s">
        <v>163</v>
      </c>
      <c r="G321" s="15"/>
      <c r="H321" s="206">
        <v>2</v>
      </c>
      <c r="I321" s="207"/>
      <c r="J321" s="15"/>
      <c r="K321" s="15"/>
      <c r="L321" s="203"/>
      <c r="M321" s="208"/>
      <c r="N321" s="209"/>
      <c r="O321" s="209"/>
      <c r="P321" s="209"/>
      <c r="Q321" s="209"/>
      <c r="R321" s="209"/>
      <c r="S321" s="209"/>
      <c r="T321" s="21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04" t="s">
        <v>155</v>
      </c>
      <c r="AU321" s="204" t="s">
        <v>88</v>
      </c>
      <c r="AV321" s="15" t="s">
        <v>149</v>
      </c>
      <c r="AW321" s="15" t="s">
        <v>34</v>
      </c>
      <c r="AX321" s="15" t="s">
        <v>86</v>
      </c>
      <c r="AY321" s="204" t="s">
        <v>143</v>
      </c>
    </row>
    <row r="322" s="2" customFormat="1" ht="24.15" customHeight="1">
      <c r="A322" s="38"/>
      <c r="B322" s="172"/>
      <c r="C322" s="173" t="s">
        <v>487</v>
      </c>
      <c r="D322" s="173" t="s">
        <v>145</v>
      </c>
      <c r="E322" s="174" t="s">
        <v>869</v>
      </c>
      <c r="F322" s="175" t="s">
        <v>870</v>
      </c>
      <c r="G322" s="176" t="s">
        <v>871</v>
      </c>
      <c r="H322" s="177">
        <v>4</v>
      </c>
      <c r="I322" s="178"/>
      <c r="J322" s="179">
        <f>ROUND(I322*H322,2)</f>
        <v>0</v>
      </c>
      <c r="K322" s="180"/>
      <c r="L322" s="39"/>
      <c r="M322" s="181" t="s">
        <v>1</v>
      </c>
      <c r="N322" s="182" t="s">
        <v>43</v>
      </c>
      <c r="O322" s="77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5" t="s">
        <v>149</v>
      </c>
      <c r="AT322" s="185" t="s">
        <v>145</v>
      </c>
      <c r="AU322" s="185" t="s">
        <v>88</v>
      </c>
      <c r="AY322" s="19" t="s">
        <v>143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9" t="s">
        <v>86</v>
      </c>
      <c r="BK322" s="186">
        <f>ROUND(I322*H322,2)</f>
        <v>0</v>
      </c>
      <c r="BL322" s="19" t="s">
        <v>149</v>
      </c>
      <c r="BM322" s="185" t="s">
        <v>872</v>
      </c>
    </row>
    <row r="323" s="13" customFormat="1">
      <c r="A323" s="13"/>
      <c r="B323" s="187"/>
      <c r="C323" s="13"/>
      <c r="D323" s="188" t="s">
        <v>155</v>
      </c>
      <c r="E323" s="189" t="s">
        <v>1</v>
      </c>
      <c r="F323" s="190" t="s">
        <v>873</v>
      </c>
      <c r="G323" s="13"/>
      <c r="H323" s="189" t="s">
        <v>1</v>
      </c>
      <c r="I323" s="191"/>
      <c r="J323" s="13"/>
      <c r="K323" s="13"/>
      <c r="L323" s="187"/>
      <c r="M323" s="192"/>
      <c r="N323" s="193"/>
      <c r="O323" s="193"/>
      <c r="P323" s="193"/>
      <c r="Q323" s="193"/>
      <c r="R323" s="193"/>
      <c r="S323" s="193"/>
      <c r="T323" s="19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9" t="s">
        <v>155</v>
      </c>
      <c r="AU323" s="189" t="s">
        <v>88</v>
      </c>
      <c r="AV323" s="13" t="s">
        <v>86</v>
      </c>
      <c r="AW323" s="13" t="s">
        <v>34</v>
      </c>
      <c r="AX323" s="13" t="s">
        <v>78</v>
      </c>
      <c r="AY323" s="189" t="s">
        <v>143</v>
      </c>
    </row>
    <row r="324" s="14" customFormat="1">
      <c r="A324" s="14"/>
      <c r="B324" s="195"/>
      <c r="C324" s="14"/>
      <c r="D324" s="188" t="s">
        <v>155</v>
      </c>
      <c r="E324" s="196" t="s">
        <v>1</v>
      </c>
      <c r="F324" s="197" t="s">
        <v>874</v>
      </c>
      <c r="G324" s="14"/>
      <c r="H324" s="198">
        <v>4</v>
      </c>
      <c r="I324" s="199"/>
      <c r="J324" s="14"/>
      <c r="K324" s="14"/>
      <c r="L324" s="195"/>
      <c r="M324" s="200"/>
      <c r="N324" s="201"/>
      <c r="O324" s="201"/>
      <c r="P324" s="201"/>
      <c r="Q324" s="201"/>
      <c r="R324" s="201"/>
      <c r="S324" s="201"/>
      <c r="T324" s="20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6" t="s">
        <v>155</v>
      </c>
      <c r="AU324" s="196" t="s">
        <v>88</v>
      </c>
      <c r="AV324" s="14" t="s">
        <v>88</v>
      </c>
      <c r="AW324" s="14" t="s">
        <v>34</v>
      </c>
      <c r="AX324" s="14" t="s">
        <v>78</v>
      </c>
      <c r="AY324" s="196" t="s">
        <v>143</v>
      </c>
    </row>
    <row r="325" s="15" customFormat="1">
      <c r="A325" s="15"/>
      <c r="B325" s="203"/>
      <c r="C325" s="15"/>
      <c r="D325" s="188" t="s">
        <v>155</v>
      </c>
      <c r="E325" s="204" t="s">
        <v>1</v>
      </c>
      <c r="F325" s="205" t="s">
        <v>163</v>
      </c>
      <c r="G325" s="15"/>
      <c r="H325" s="206">
        <v>4</v>
      </c>
      <c r="I325" s="207"/>
      <c r="J325" s="15"/>
      <c r="K325" s="15"/>
      <c r="L325" s="203"/>
      <c r="M325" s="208"/>
      <c r="N325" s="209"/>
      <c r="O325" s="209"/>
      <c r="P325" s="209"/>
      <c r="Q325" s="209"/>
      <c r="R325" s="209"/>
      <c r="S325" s="209"/>
      <c r="T325" s="21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04" t="s">
        <v>155</v>
      </c>
      <c r="AU325" s="204" t="s">
        <v>88</v>
      </c>
      <c r="AV325" s="15" t="s">
        <v>149</v>
      </c>
      <c r="AW325" s="15" t="s">
        <v>34</v>
      </c>
      <c r="AX325" s="15" t="s">
        <v>86</v>
      </c>
      <c r="AY325" s="204" t="s">
        <v>143</v>
      </c>
    </row>
    <row r="326" s="12" customFormat="1" ht="22.8" customHeight="1">
      <c r="A326" s="12"/>
      <c r="B326" s="159"/>
      <c r="C326" s="12"/>
      <c r="D326" s="160" t="s">
        <v>77</v>
      </c>
      <c r="E326" s="170" t="s">
        <v>607</v>
      </c>
      <c r="F326" s="170" t="s">
        <v>608</v>
      </c>
      <c r="G326" s="12"/>
      <c r="H326" s="12"/>
      <c r="I326" s="162"/>
      <c r="J326" s="171">
        <f>BK326</f>
        <v>0</v>
      </c>
      <c r="K326" s="12"/>
      <c r="L326" s="159"/>
      <c r="M326" s="164"/>
      <c r="N326" s="165"/>
      <c r="O326" s="165"/>
      <c r="P326" s="166">
        <f>P327</f>
        <v>0</v>
      </c>
      <c r="Q326" s="165"/>
      <c r="R326" s="166">
        <f>R327</f>
        <v>0</v>
      </c>
      <c r="S326" s="165"/>
      <c r="T326" s="167">
        <f>T327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60" t="s">
        <v>86</v>
      </c>
      <c r="AT326" s="168" t="s">
        <v>77</v>
      </c>
      <c r="AU326" s="168" t="s">
        <v>86</v>
      </c>
      <c r="AY326" s="160" t="s">
        <v>143</v>
      </c>
      <c r="BK326" s="169">
        <f>BK327</f>
        <v>0</v>
      </c>
    </row>
    <row r="327" s="2" customFormat="1" ht="16.5" customHeight="1">
      <c r="A327" s="38"/>
      <c r="B327" s="172"/>
      <c r="C327" s="173" t="s">
        <v>491</v>
      </c>
      <c r="D327" s="173" t="s">
        <v>145</v>
      </c>
      <c r="E327" s="174" t="s">
        <v>610</v>
      </c>
      <c r="F327" s="175" t="s">
        <v>611</v>
      </c>
      <c r="G327" s="176" t="s">
        <v>281</v>
      </c>
      <c r="H327" s="177">
        <v>101.029</v>
      </c>
      <c r="I327" s="178"/>
      <c r="J327" s="179">
        <f>ROUND(I327*H327,2)</f>
        <v>0</v>
      </c>
      <c r="K327" s="180"/>
      <c r="L327" s="39"/>
      <c r="M327" s="181" t="s">
        <v>1</v>
      </c>
      <c r="N327" s="182" t="s">
        <v>43</v>
      </c>
      <c r="O327" s="77"/>
      <c r="P327" s="183">
        <f>O327*H327</f>
        <v>0</v>
      </c>
      <c r="Q327" s="183">
        <v>0</v>
      </c>
      <c r="R327" s="183">
        <f>Q327*H327</f>
        <v>0</v>
      </c>
      <c r="S327" s="183">
        <v>0</v>
      </c>
      <c r="T327" s="18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5" t="s">
        <v>149</v>
      </c>
      <c r="AT327" s="185" t="s">
        <v>145</v>
      </c>
      <c r="AU327" s="185" t="s">
        <v>88</v>
      </c>
      <c r="AY327" s="19" t="s">
        <v>143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19" t="s">
        <v>86</v>
      </c>
      <c r="BK327" s="186">
        <f>ROUND(I327*H327,2)</f>
        <v>0</v>
      </c>
      <c r="BL327" s="19" t="s">
        <v>149</v>
      </c>
      <c r="BM327" s="185" t="s">
        <v>875</v>
      </c>
    </row>
    <row r="328" s="12" customFormat="1" ht="22.8" customHeight="1">
      <c r="A328" s="12"/>
      <c r="B328" s="159"/>
      <c r="C328" s="12"/>
      <c r="D328" s="160" t="s">
        <v>77</v>
      </c>
      <c r="E328" s="170" t="s">
        <v>634</v>
      </c>
      <c r="F328" s="170" t="s">
        <v>635</v>
      </c>
      <c r="G328" s="12"/>
      <c r="H328" s="12"/>
      <c r="I328" s="162"/>
      <c r="J328" s="171">
        <f>BK328</f>
        <v>0</v>
      </c>
      <c r="K328" s="12"/>
      <c r="L328" s="159"/>
      <c r="M328" s="164"/>
      <c r="N328" s="165"/>
      <c r="O328" s="165"/>
      <c r="P328" s="166">
        <f>SUM(P329:P345)</f>
        <v>0</v>
      </c>
      <c r="Q328" s="165"/>
      <c r="R328" s="166">
        <f>SUM(R329:R345)</f>
        <v>0.014321999999999998</v>
      </c>
      <c r="S328" s="165"/>
      <c r="T328" s="167">
        <f>SUM(T329:T345)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60" t="s">
        <v>88</v>
      </c>
      <c r="AT328" s="168" t="s">
        <v>77</v>
      </c>
      <c r="AU328" s="168" t="s">
        <v>86</v>
      </c>
      <c r="AY328" s="160" t="s">
        <v>143</v>
      </c>
      <c r="BK328" s="169">
        <f>SUM(BK329:BK345)</f>
        <v>0</v>
      </c>
    </row>
    <row r="329" s="2" customFormat="1" ht="24.15" customHeight="1">
      <c r="A329" s="38"/>
      <c r="B329" s="172"/>
      <c r="C329" s="173" t="s">
        <v>495</v>
      </c>
      <c r="D329" s="173" t="s">
        <v>145</v>
      </c>
      <c r="E329" s="174" t="s">
        <v>637</v>
      </c>
      <c r="F329" s="175" t="s">
        <v>638</v>
      </c>
      <c r="G329" s="176" t="s">
        <v>298</v>
      </c>
      <c r="H329" s="177">
        <v>45</v>
      </c>
      <c r="I329" s="178"/>
      <c r="J329" s="179">
        <f>ROUND(I329*H329,2)</f>
        <v>0</v>
      </c>
      <c r="K329" s="180"/>
      <c r="L329" s="39"/>
      <c r="M329" s="181" t="s">
        <v>1</v>
      </c>
      <c r="N329" s="182" t="s">
        <v>43</v>
      </c>
      <c r="O329" s="77"/>
      <c r="P329" s="183">
        <f>O329*H329</f>
        <v>0</v>
      </c>
      <c r="Q329" s="183">
        <v>0</v>
      </c>
      <c r="R329" s="183">
        <f>Q329*H329</f>
        <v>0</v>
      </c>
      <c r="S329" s="183">
        <v>0</v>
      </c>
      <c r="T329" s="18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85" t="s">
        <v>284</v>
      </c>
      <c r="AT329" s="185" t="s">
        <v>145</v>
      </c>
      <c r="AU329" s="185" t="s">
        <v>88</v>
      </c>
      <c r="AY329" s="19" t="s">
        <v>143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9" t="s">
        <v>86</v>
      </c>
      <c r="BK329" s="186">
        <f>ROUND(I329*H329,2)</f>
        <v>0</v>
      </c>
      <c r="BL329" s="19" t="s">
        <v>284</v>
      </c>
      <c r="BM329" s="185" t="s">
        <v>876</v>
      </c>
    </row>
    <row r="330" s="13" customFormat="1">
      <c r="A330" s="13"/>
      <c r="B330" s="187"/>
      <c r="C330" s="13"/>
      <c r="D330" s="188" t="s">
        <v>155</v>
      </c>
      <c r="E330" s="189" t="s">
        <v>1</v>
      </c>
      <c r="F330" s="190" t="s">
        <v>640</v>
      </c>
      <c r="G330" s="13"/>
      <c r="H330" s="189" t="s">
        <v>1</v>
      </c>
      <c r="I330" s="191"/>
      <c r="J330" s="13"/>
      <c r="K330" s="13"/>
      <c r="L330" s="187"/>
      <c r="M330" s="192"/>
      <c r="N330" s="193"/>
      <c r="O330" s="193"/>
      <c r="P330" s="193"/>
      <c r="Q330" s="193"/>
      <c r="R330" s="193"/>
      <c r="S330" s="193"/>
      <c r="T330" s="19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9" t="s">
        <v>155</v>
      </c>
      <c r="AU330" s="189" t="s">
        <v>88</v>
      </c>
      <c r="AV330" s="13" t="s">
        <v>86</v>
      </c>
      <c r="AW330" s="13" t="s">
        <v>34</v>
      </c>
      <c r="AX330" s="13" t="s">
        <v>78</v>
      </c>
      <c r="AY330" s="189" t="s">
        <v>143</v>
      </c>
    </row>
    <row r="331" s="14" customFormat="1">
      <c r="A331" s="14"/>
      <c r="B331" s="195"/>
      <c r="C331" s="14"/>
      <c r="D331" s="188" t="s">
        <v>155</v>
      </c>
      <c r="E331" s="196" t="s">
        <v>1</v>
      </c>
      <c r="F331" s="197" t="s">
        <v>877</v>
      </c>
      <c r="G331" s="14"/>
      <c r="H331" s="198">
        <v>45</v>
      </c>
      <c r="I331" s="199"/>
      <c r="J331" s="14"/>
      <c r="K331" s="14"/>
      <c r="L331" s="195"/>
      <c r="M331" s="200"/>
      <c r="N331" s="201"/>
      <c r="O331" s="201"/>
      <c r="P331" s="201"/>
      <c r="Q331" s="201"/>
      <c r="R331" s="201"/>
      <c r="S331" s="201"/>
      <c r="T331" s="20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6" t="s">
        <v>155</v>
      </c>
      <c r="AU331" s="196" t="s">
        <v>88</v>
      </c>
      <c r="AV331" s="14" t="s">
        <v>88</v>
      </c>
      <c r="AW331" s="14" t="s">
        <v>34</v>
      </c>
      <c r="AX331" s="14" t="s">
        <v>78</v>
      </c>
      <c r="AY331" s="196" t="s">
        <v>143</v>
      </c>
    </row>
    <row r="332" s="15" customFormat="1">
      <c r="A332" s="15"/>
      <c r="B332" s="203"/>
      <c r="C332" s="15"/>
      <c r="D332" s="188" t="s">
        <v>155</v>
      </c>
      <c r="E332" s="204" t="s">
        <v>1</v>
      </c>
      <c r="F332" s="205" t="s">
        <v>163</v>
      </c>
      <c r="G332" s="15"/>
      <c r="H332" s="206">
        <v>45</v>
      </c>
      <c r="I332" s="207"/>
      <c r="J332" s="15"/>
      <c r="K332" s="15"/>
      <c r="L332" s="203"/>
      <c r="M332" s="208"/>
      <c r="N332" s="209"/>
      <c r="O332" s="209"/>
      <c r="P332" s="209"/>
      <c r="Q332" s="209"/>
      <c r="R332" s="209"/>
      <c r="S332" s="209"/>
      <c r="T332" s="21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04" t="s">
        <v>155</v>
      </c>
      <c r="AU332" s="204" t="s">
        <v>88</v>
      </c>
      <c r="AV332" s="15" t="s">
        <v>149</v>
      </c>
      <c r="AW332" s="15" t="s">
        <v>34</v>
      </c>
      <c r="AX332" s="15" t="s">
        <v>86</v>
      </c>
      <c r="AY332" s="204" t="s">
        <v>143</v>
      </c>
    </row>
    <row r="333" s="2" customFormat="1" ht="16.5" customHeight="1">
      <c r="A333" s="38"/>
      <c r="B333" s="172"/>
      <c r="C333" s="219" t="s">
        <v>501</v>
      </c>
      <c r="D333" s="219" t="s">
        <v>367</v>
      </c>
      <c r="E333" s="220" t="s">
        <v>643</v>
      </c>
      <c r="F333" s="221" t="s">
        <v>644</v>
      </c>
      <c r="G333" s="222" t="s">
        <v>298</v>
      </c>
      <c r="H333" s="223">
        <v>47.25</v>
      </c>
      <c r="I333" s="224"/>
      <c r="J333" s="225">
        <f>ROUND(I333*H333,2)</f>
        <v>0</v>
      </c>
      <c r="K333" s="226"/>
      <c r="L333" s="227"/>
      <c r="M333" s="228" t="s">
        <v>1</v>
      </c>
      <c r="N333" s="229" t="s">
        <v>43</v>
      </c>
      <c r="O333" s="77"/>
      <c r="P333" s="183">
        <f>O333*H333</f>
        <v>0</v>
      </c>
      <c r="Q333" s="183">
        <v>0</v>
      </c>
      <c r="R333" s="183">
        <f>Q333*H333</f>
        <v>0</v>
      </c>
      <c r="S333" s="183">
        <v>0</v>
      </c>
      <c r="T333" s="18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85" t="s">
        <v>382</v>
      </c>
      <c r="AT333" s="185" t="s">
        <v>367</v>
      </c>
      <c r="AU333" s="185" t="s">
        <v>88</v>
      </c>
      <c r="AY333" s="19" t="s">
        <v>143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9" t="s">
        <v>86</v>
      </c>
      <c r="BK333" s="186">
        <f>ROUND(I333*H333,2)</f>
        <v>0</v>
      </c>
      <c r="BL333" s="19" t="s">
        <v>284</v>
      </c>
      <c r="BM333" s="185" t="s">
        <v>878</v>
      </c>
    </row>
    <row r="334" s="14" customFormat="1">
      <c r="A334" s="14"/>
      <c r="B334" s="195"/>
      <c r="C334" s="14"/>
      <c r="D334" s="188" t="s">
        <v>155</v>
      </c>
      <c r="E334" s="196" t="s">
        <v>1</v>
      </c>
      <c r="F334" s="197" t="s">
        <v>879</v>
      </c>
      <c r="G334" s="14"/>
      <c r="H334" s="198">
        <v>47.25</v>
      </c>
      <c r="I334" s="199"/>
      <c r="J334" s="14"/>
      <c r="K334" s="14"/>
      <c r="L334" s="195"/>
      <c r="M334" s="200"/>
      <c r="N334" s="201"/>
      <c r="O334" s="201"/>
      <c r="P334" s="201"/>
      <c r="Q334" s="201"/>
      <c r="R334" s="201"/>
      <c r="S334" s="201"/>
      <c r="T334" s="20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196" t="s">
        <v>155</v>
      </c>
      <c r="AU334" s="196" t="s">
        <v>88</v>
      </c>
      <c r="AV334" s="14" t="s">
        <v>88</v>
      </c>
      <c r="AW334" s="14" t="s">
        <v>34</v>
      </c>
      <c r="AX334" s="14" t="s">
        <v>86</v>
      </c>
      <c r="AY334" s="196" t="s">
        <v>143</v>
      </c>
    </row>
    <row r="335" s="2" customFormat="1" ht="24.15" customHeight="1">
      <c r="A335" s="38"/>
      <c r="B335" s="172"/>
      <c r="C335" s="173" t="s">
        <v>506</v>
      </c>
      <c r="D335" s="173" t="s">
        <v>145</v>
      </c>
      <c r="E335" s="174" t="s">
        <v>648</v>
      </c>
      <c r="F335" s="175" t="s">
        <v>649</v>
      </c>
      <c r="G335" s="176" t="s">
        <v>650</v>
      </c>
      <c r="H335" s="177">
        <v>204.59999999999999</v>
      </c>
      <c r="I335" s="178"/>
      <c r="J335" s="179">
        <f>ROUND(I335*H335,2)</f>
        <v>0</v>
      </c>
      <c r="K335" s="180"/>
      <c r="L335" s="39"/>
      <c r="M335" s="181" t="s">
        <v>1</v>
      </c>
      <c r="N335" s="182" t="s">
        <v>43</v>
      </c>
      <c r="O335" s="77"/>
      <c r="P335" s="183">
        <f>O335*H335</f>
        <v>0</v>
      </c>
      <c r="Q335" s="183">
        <v>6.9999999999999994E-05</v>
      </c>
      <c r="R335" s="183">
        <f>Q335*H335</f>
        <v>0.014321999999999998</v>
      </c>
      <c r="S335" s="183">
        <v>0</v>
      </c>
      <c r="T335" s="18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5" t="s">
        <v>284</v>
      </c>
      <c r="AT335" s="185" t="s">
        <v>145</v>
      </c>
      <c r="AU335" s="185" t="s">
        <v>88</v>
      </c>
      <c r="AY335" s="19" t="s">
        <v>143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9" t="s">
        <v>86</v>
      </c>
      <c r="BK335" s="186">
        <f>ROUND(I335*H335,2)</f>
        <v>0</v>
      </c>
      <c r="BL335" s="19" t="s">
        <v>284</v>
      </c>
      <c r="BM335" s="185" t="s">
        <v>880</v>
      </c>
    </row>
    <row r="336" s="13" customFormat="1">
      <c r="A336" s="13"/>
      <c r="B336" s="187"/>
      <c r="C336" s="13"/>
      <c r="D336" s="188" t="s">
        <v>155</v>
      </c>
      <c r="E336" s="189" t="s">
        <v>1</v>
      </c>
      <c r="F336" s="190" t="s">
        <v>652</v>
      </c>
      <c r="G336" s="13"/>
      <c r="H336" s="189" t="s">
        <v>1</v>
      </c>
      <c r="I336" s="191"/>
      <c r="J336" s="13"/>
      <c r="K336" s="13"/>
      <c r="L336" s="187"/>
      <c r="M336" s="192"/>
      <c r="N336" s="193"/>
      <c r="O336" s="193"/>
      <c r="P336" s="193"/>
      <c r="Q336" s="193"/>
      <c r="R336" s="193"/>
      <c r="S336" s="193"/>
      <c r="T336" s="19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9" t="s">
        <v>155</v>
      </c>
      <c r="AU336" s="189" t="s">
        <v>88</v>
      </c>
      <c r="AV336" s="13" t="s">
        <v>86</v>
      </c>
      <c r="AW336" s="13" t="s">
        <v>34</v>
      </c>
      <c r="AX336" s="13" t="s">
        <v>78</v>
      </c>
      <c r="AY336" s="189" t="s">
        <v>143</v>
      </c>
    </row>
    <row r="337" s="14" customFormat="1">
      <c r="A337" s="14"/>
      <c r="B337" s="195"/>
      <c r="C337" s="14"/>
      <c r="D337" s="188" t="s">
        <v>155</v>
      </c>
      <c r="E337" s="196" t="s">
        <v>1</v>
      </c>
      <c r="F337" s="197" t="s">
        <v>881</v>
      </c>
      <c r="G337" s="14"/>
      <c r="H337" s="198">
        <v>174.59999999999999</v>
      </c>
      <c r="I337" s="199"/>
      <c r="J337" s="14"/>
      <c r="K337" s="14"/>
      <c r="L337" s="195"/>
      <c r="M337" s="200"/>
      <c r="N337" s="201"/>
      <c r="O337" s="201"/>
      <c r="P337" s="201"/>
      <c r="Q337" s="201"/>
      <c r="R337" s="201"/>
      <c r="S337" s="201"/>
      <c r="T337" s="20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6" t="s">
        <v>155</v>
      </c>
      <c r="AU337" s="196" t="s">
        <v>88</v>
      </c>
      <c r="AV337" s="14" t="s">
        <v>88</v>
      </c>
      <c r="AW337" s="14" t="s">
        <v>34</v>
      </c>
      <c r="AX337" s="14" t="s">
        <v>78</v>
      </c>
      <c r="AY337" s="196" t="s">
        <v>143</v>
      </c>
    </row>
    <row r="338" s="14" customFormat="1">
      <c r="A338" s="14"/>
      <c r="B338" s="195"/>
      <c r="C338" s="14"/>
      <c r="D338" s="188" t="s">
        <v>155</v>
      </c>
      <c r="E338" s="196" t="s">
        <v>1</v>
      </c>
      <c r="F338" s="197" t="s">
        <v>654</v>
      </c>
      <c r="G338" s="14"/>
      <c r="H338" s="198">
        <v>30</v>
      </c>
      <c r="I338" s="199"/>
      <c r="J338" s="14"/>
      <c r="K338" s="14"/>
      <c r="L338" s="195"/>
      <c r="M338" s="200"/>
      <c r="N338" s="201"/>
      <c r="O338" s="201"/>
      <c r="P338" s="201"/>
      <c r="Q338" s="201"/>
      <c r="R338" s="201"/>
      <c r="S338" s="201"/>
      <c r="T338" s="20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6" t="s">
        <v>155</v>
      </c>
      <c r="AU338" s="196" t="s">
        <v>88</v>
      </c>
      <c r="AV338" s="14" t="s">
        <v>88</v>
      </c>
      <c r="AW338" s="14" t="s">
        <v>34</v>
      </c>
      <c r="AX338" s="14" t="s">
        <v>78</v>
      </c>
      <c r="AY338" s="196" t="s">
        <v>143</v>
      </c>
    </row>
    <row r="339" s="15" customFormat="1">
      <c r="A339" s="15"/>
      <c r="B339" s="203"/>
      <c r="C339" s="15"/>
      <c r="D339" s="188" t="s">
        <v>155</v>
      </c>
      <c r="E339" s="204" t="s">
        <v>1</v>
      </c>
      <c r="F339" s="205" t="s">
        <v>163</v>
      </c>
      <c r="G339" s="15"/>
      <c r="H339" s="206">
        <v>204.59999999999999</v>
      </c>
      <c r="I339" s="207"/>
      <c r="J339" s="15"/>
      <c r="K339" s="15"/>
      <c r="L339" s="203"/>
      <c r="M339" s="208"/>
      <c r="N339" s="209"/>
      <c r="O339" s="209"/>
      <c r="P339" s="209"/>
      <c r="Q339" s="209"/>
      <c r="R339" s="209"/>
      <c r="S339" s="209"/>
      <c r="T339" s="21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04" t="s">
        <v>155</v>
      </c>
      <c r="AU339" s="204" t="s">
        <v>88</v>
      </c>
      <c r="AV339" s="15" t="s">
        <v>149</v>
      </c>
      <c r="AW339" s="15" t="s">
        <v>34</v>
      </c>
      <c r="AX339" s="15" t="s">
        <v>86</v>
      </c>
      <c r="AY339" s="204" t="s">
        <v>143</v>
      </c>
    </row>
    <row r="340" s="2" customFormat="1" ht="33" customHeight="1">
      <c r="A340" s="38"/>
      <c r="B340" s="172"/>
      <c r="C340" s="219" t="s">
        <v>511</v>
      </c>
      <c r="D340" s="219" t="s">
        <v>367</v>
      </c>
      <c r="E340" s="220" t="s">
        <v>656</v>
      </c>
      <c r="F340" s="221" t="s">
        <v>657</v>
      </c>
      <c r="G340" s="222" t="s">
        <v>650</v>
      </c>
      <c r="H340" s="223">
        <v>210.738</v>
      </c>
      <c r="I340" s="224"/>
      <c r="J340" s="225">
        <f>ROUND(I340*H340,2)</f>
        <v>0</v>
      </c>
      <c r="K340" s="226"/>
      <c r="L340" s="227"/>
      <c r="M340" s="228" t="s">
        <v>1</v>
      </c>
      <c r="N340" s="229" t="s">
        <v>43</v>
      </c>
      <c r="O340" s="77"/>
      <c r="P340" s="183">
        <f>O340*H340</f>
        <v>0</v>
      </c>
      <c r="Q340" s="183">
        <v>0</v>
      </c>
      <c r="R340" s="183">
        <f>Q340*H340</f>
        <v>0</v>
      </c>
      <c r="S340" s="183">
        <v>0</v>
      </c>
      <c r="T340" s="18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85" t="s">
        <v>382</v>
      </c>
      <c r="AT340" s="185" t="s">
        <v>367</v>
      </c>
      <c r="AU340" s="185" t="s">
        <v>88</v>
      </c>
      <c r="AY340" s="19" t="s">
        <v>143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9" t="s">
        <v>86</v>
      </c>
      <c r="BK340" s="186">
        <f>ROUND(I340*H340,2)</f>
        <v>0</v>
      </c>
      <c r="BL340" s="19" t="s">
        <v>284</v>
      </c>
      <c r="BM340" s="185" t="s">
        <v>882</v>
      </c>
    </row>
    <row r="341" s="13" customFormat="1">
      <c r="A341" s="13"/>
      <c r="B341" s="187"/>
      <c r="C341" s="13"/>
      <c r="D341" s="188" t="s">
        <v>155</v>
      </c>
      <c r="E341" s="189" t="s">
        <v>1</v>
      </c>
      <c r="F341" s="190" t="s">
        <v>652</v>
      </c>
      <c r="G341" s="13"/>
      <c r="H341" s="189" t="s">
        <v>1</v>
      </c>
      <c r="I341" s="191"/>
      <c r="J341" s="13"/>
      <c r="K341" s="13"/>
      <c r="L341" s="187"/>
      <c r="M341" s="192"/>
      <c r="N341" s="193"/>
      <c r="O341" s="193"/>
      <c r="P341" s="193"/>
      <c r="Q341" s="193"/>
      <c r="R341" s="193"/>
      <c r="S341" s="193"/>
      <c r="T341" s="19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9" t="s">
        <v>155</v>
      </c>
      <c r="AU341" s="189" t="s">
        <v>88</v>
      </c>
      <c r="AV341" s="13" t="s">
        <v>86</v>
      </c>
      <c r="AW341" s="13" t="s">
        <v>34</v>
      </c>
      <c r="AX341" s="13" t="s">
        <v>78</v>
      </c>
      <c r="AY341" s="189" t="s">
        <v>143</v>
      </c>
    </row>
    <row r="342" s="14" customFormat="1">
      <c r="A342" s="14"/>
      <c r="B342" s="195"/>
      <c r="C342" s="14"/>
      <c r="D342" s="188" t="s">
        <v>155</v>
      </c>
      <c r="E342" s="196" t="s">
        <v>1</v>
      </c>
      <c r="F342" s="197" t="s">
        <v>883</v>
      </c>
      <c r="G342" s="14"/>
      <c r="H342" s="198">
        <v>179.83799999999999</v>
      </c>
      <c r="I342" s="199"/>
      <c r="J342" s="14"/>
      <c r="K342" s="14"/>
      <c r="L342" s="195"/>
      <c r="M342" s="200"/>
      <c r="N342" s="201"/>
      <c r="O342" s="201"/>
      <c r="P342" s="201"/>
      <c r="Q342" s="201"/>
      <c r="R342" s="201"/>
      <c r="S342" s="201"/>
      <c r="T342" s="20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6" t="s">
        <v>155</v>
      </c>
      <c r="AU342" s="196" t="s">
        <v>88</v>
      </c>
      <c r="AV342" s="14" t="s">
        <v>88</v>
      </c>
      <c r="AW342" s="14" t="s">
        <v>34</v>
      </c>
      <c r="AX342" s="14" t="s">
        <v>78</v>
      </c>
      <c r="AY342" s="196" t="s">
        <v>143</v>
      </c>
    </row>
    <row r="343" s="14" customFormat="1">
      <c r="A343" s="14"/>
      <c r="B343" s="195"/>
      <c r="C343" s="14"/>
      <c r="D343" s="188" t="s">
        <v>155</v>
      </c>
      <c r="E343" s="196" t="s">
        <v>1</v>
      </c>
      <c r="F343" s="197" t="s">
        <v>660</v>
      </c>
      <c r="G343" s="14"/>
      <c r="H343" s="198">
        <v>30.899999999999999</v>
      </c>
      <c r="I343" s="199"/>
      <c r="J343" s="14"/>
      <c r="K343" s="14"/>
      <c r="L343" s="195"/>
      <c r="M343" s="200"/>
      <c r="N343" s="201"/>
      <c r="O343" s="201"/>
      <c r="P343" s="201"/>
      <c r="Q343" s="201"/>
      <c r="R343" s="201"/>
      <c r="S343" s="201"/>
      <c r="T343" s="20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6" t="s">
        <v>155</v>
      </c>
      <c r="AU343" s="196" t="s">
        <v>88</v>
      </c>
      <c r="AV343" s="14" t="s">
        <v>88</v>
      </c>
      <c r="AW343" s="14" t="s">
        <v>34</v>
      </c>
      <c r="AX343" s="14" t="s">
        <v>78</v>
      </c>
      <c r="AY343" s="196" t="s">
        <v>143</v>
      </c>
    </row>
    <row r="344" s="15" customFormat="1">
      <c r="A344" s="15"/>
      <c r="B344" s="203"/>
      <c r="C344" s="15"/>
      <c r="D344" s="188" t="s">
        <v>155</v>
      </c>
      <c r="E344" s="204" t="s">
        <v>1</v>
      </c>
      <c r="F344" s="205" t="s">
        <v>163</v>
      </c>
      <c r="G344" s="15"/>
      <c r="H344" s="206">
        <v>210.738</v>
      </c>
      <c r="I344" s="207"/>
      <c r="J344" s="15"/>
      <c r="K344" s="15"/>
      <c r="L344" s="203"/>
      <c r="M344" s="208"/>
      <c r="N344" s="209"/>
      <c r="O344" s="209"/>
      <c r="P344" s="209"/>
      <c r="Q344" s="209"/>
      <c r="R344" s="209"/>
      <c r="S344" s="209"/>
      <c r="T344" s="21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04" t="s">
        <v>155</v>
      </c>
      <c r="AU344" s="204" t="s">
        <v>88</v>
      </c>
      <c r="AV344" s="15" t="s">
        <v>149</v>
      </c>
      <c r="AW344" s="15" t="s">
        <v>34</v>
      </c>
      <c r="AX344" s="15" t="s">
        <v>86</v>
      </c>
      <c r="AY344" s="204" t="s">
        <v>143</v>
      </c>
    </row>
    <row r="345" s="2" customFormat="1" ht="24.15" customHeight="1">
      <c r="A345" s="38"/>
      <c r="B345" s="172"/>
      <c r="C345" s="173" t="s">
        <v>516</v>
      </c>
      <c r="D345" s="173" t="s">
        <v>145</v>
      </c>
      <c r="E345" s="174" t="s">
        <v>662</v>
      </c>
      <c r="F345" s="175" t="s">
        <v>663</v>
      </c>
      <c r="G345" s="176" t="s">
        <v>626</v>
      </c>
      <c r="H345" s="230"/>
      <c r="I345" s="178"/>
      <c r="J345" s="179">
        <f>ROUND(I345*H345,2)</f>
        <v>0</v>
      </c>
      <c r="K345" s="180"/>
      <c r="L345" s="39"/>
      <c r="M345" s="231" t="s">
        <v>1</v>
      </c>
      <c r="N345" s="232" t="s">
        <v>43</v>
      </c>
      <c r="O345" s="233"/>
      <c r="P345" s="234">
        <f>O345*H345</f>
        <v>0</v>
      </c>
      <c r="Q345" s="234">
        <v>0</v>
      </c>
      <c r="R345" s="234">
        <f>Q345*H345</f>
        <v>0</v>
      </c>
      <c r="S345" s="234">
        <v>0</v>
      </c>
      <c r="T345" s="235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85" t="s">
        <v>284</v>
      </c>
      <c r="AT345" s="185" t="s">
        <v>145</v>
      </c>
      <c r="AU345" s="185" t="s">
        <v>88</v>
      </c>
      <c r="AY345" s="19" t="s">
        <v>143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9" t="s">
        <v>86</v>
      </c>
      <c r="BK345" s="186">
        <f>ROUND(I345*H345,2)</f>
        <v>0</v>
      </c>
      <c r="BL345" s="19" t="s">
        <v>284</v>
      </c>
      <c r="BM345" s="185" t="s">
        <v>884</v>
      </c>
    </row>
    <row r="346" s="2" customFormat="1" ht="6.96" customHeight="1">
      <c r="A346" s="38"/>
      <c r="B346" s="60"/>
      <c r="C346" s="61"/>
      <c r="D346" s="61"/>
      <c r="E346" s="61"/>
      <c r="F346" s="61"/>
      <c r="G346" s="61"/>
      <c r="H346" s="61"/>
      <c r="I346" s="61"/>
      <c r="J346" s="61"/>
      <c r="K346" s="61"/>
      <c r="L346" s="39"/>
      <c r="M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</row>
  </sheetData>
  <autoFilter ref="C124:K34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Gymnázium Vídeňská rekonstrukce hřiště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885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22. 3. 2024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710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25</v>
      </c>
      <c r="J20" s="27" t="s">
        <v>32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28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38</v>
      </c>
      <c r="E30" s="38"/>
      <c r="F30" s="38"/>
      <c r="G30" s="38"/>
      <c r="H30" s="38"/>
      <c r="I30" s="38"/>
      <c r="J30" s="96">
        <f>ROUND(J142,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42</v>
      </c>
      <c r="E33" s="32" t="s">
        <v>43</v>
      </c>
      <c r="F33" s="127">
        <f>ROUND((SUM(BE142:BE661)),  2)</f>
        <v>0</v>
      </c>
      <c r="G33" s="38"/>
      <c r="H33" s="38"/>
      <c r="I33" s="128">
        <v>0.20999999999999999</v>
      </c>
      <c r="J33" s="127">
        <f>ROUND(((SUM(BE142:BE661))*I33),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7">
        <f>ROUND((SUM(BF142:BF661)),  2)</f>
        <v>0</v>
      </c>
      <c r="G34" s="38"/>
      <c r="H34" s="38"/>
      <c r="I34" s="128">
        <v>0.14999999999999999</v>
      </c>
      <c r="J34" s="127">
        <f>ROUND(((SUM(BF142:BF661))*I34),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7">
        <f>ROUND((SUM(BG142:BG661)),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7">
        <f>ROUND((SUM(BH142:BH661)),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7">
        <f>ROUND((SUM(BI142:BI661)),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48</v>
      </c>
      <c r="E39" s="81"/>
      <c r="F39" s="81"/>
      <c r="G39" s="131" t="s">
        <v>49</v>
      </c>
      <c r="H39" s="132" t="s">
        <v>50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35" t="s">
        <v>54</v>
      </c>
      <c r="G61" s="58" t="s">
        <v>53</v>
      </c>
      <c r="H61" s="41"/>
      <c r="I61" s="41"/>
      <c r="J61" s="136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35" t="s">
        <v>54</v>
      </c>
      <c r="G76" s="58" t="s">
        <v>53</v>
      </c>
      <c r="H76" s="41"/>
      <c r="I76" s="41"/>
      <c r="J76" s="136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Gymnázium Vídeňská rekonstrukce hřiště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03 - SO 03 Šatny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Brno</v>
      </c>
      <c r="G89" s="38"/>
      <c r="H89" s="38"/>
      <c r="I89" s="32" t="s">
        <v>22</v>
      </c>
      <c r="J89" s="69" t="str">
        <f>IF(J12="","",J12)</f>
        <v>22. 3. 2024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 xml:space="preserve">Gymnázium  Brno Vídeňská, 63900 Brno</v>
      </c>
      <c r="G91" s="38"/>
      <c r="H91" s="38"/>
      <c r="I91" s="32" t="s">
        <v>31</v>
      </c>
      <c r="J91" s="36" t="str">
        <f>E21</f>
        <v>Pitter Design, s.r.o. Pardubice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32" t="s">
        <v>35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J142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886</v>
      </c>
      <c r="E97" s="142"/>
      <c r="F97" s="142"/>
      <c r="G97" s="142"/>
      <c r="H97" s="142"/>
      <c r="I97" s="142"/>
      <c r="J97" s="143">
        <f>J143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110</v>
      </c>
      <c r="E98" s="146"/>
      <c r="F98" s="146"/>
      <c r="G98" s="146"/>
      <c r="H98" s="146"/>
      <c r="I98" s="146"/>
      <c r="J98" s="147">
        <f>J144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111</v>
      </c>
      <c r="E99" s="146"/>
      <c r="F99" s="146"/>
      <c r="G99" s="146"/>
      <c r="H99" s="146"/>
      <c r="I99" s="146"/>
      <c r="J99" s="147">
        <f>J186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112</v>
      </c>
      <c r="E100" s="146"/>
      <c r="F100" s="146"/>
      <c r="G100" s="146"/>
      <c r="H100" s="146"/>
      <c r="I100" s="146"/>
      <c r="J100" s="147">
        <f>J236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113</v>
      </c>
      <c r="E101" s="146"/>
      <c r="F101" s="146"/>
      <c r="G101" s="146"/>
      <c r="H101" s="146"/>
      <c r="I101" s="146"/>
      <c r="J101" s="147">
        <f>J273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115</v>
      </c>
      <c r="E102" s="146"/>
      <c r="F102" s="146"/>
      <c r="G102" s="146"/>
      <c r="H102" s="146"/>
      <c r="I102" s="146"/>
      <c r="J102" s="147">
        <f>J319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116</v>
      </c>
      <c r="E103" s="146"/>
      <c r="F103" s="146"/>
      <c r="G103" s="146"/>
      <c r="H103" s="146"/>
      <c r="I103" s="146"/>
      <c r="J103" s="147">
        <f>J412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118</v>
      </c>
      <c r="E104" s="146"/>
      <c r="F104" s="146"/>
      <c r="G104" s="146"/>
      <c r="H104" s="146"/>
      <c r="I104" s="146"/>
      <c r="J104" s="147">
        <f>J425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0"/>
      <c r="C105" s="9"/>
      <c r="D105" s="141" t="s">
        <v>119</v>
      </c>
      <c r="E105" s="142"/>
      <c r="F105" s="142"/>
      <c r="G105" s="142"/>
      <c r="H105" s="142"/>
      <c r="I105" s="142"/>
      <c r="J105" s="143">
        <f>J427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887</v>
      </c>
      <c r="E106" s="146"/>
      <c r="F106" s="146"/>
      <c r="G106" s="146"/>
      <c r="H106" s="146"/>
      <c r="I106" s="146"/>
      <c r="J106" s="147">
        <f>J428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888</v>
      </c>
      <c r="E107" s="146"/>
      <c r="F107" s="146"/>
      <c r="G107" s="146"/>
      <c r="H107" s="146"/>
      <c r="I107" s="146"/>
      <c r="J107" s="147">
        <f>J461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889</v>
      </c>
      <c r="E108" s="146"/>
      <c r="F108" s="146"/>
      <c r="G108" s="146"/>
      <c r="H108" s="146"/>
      <c r="I108" s="146"/>
      <c r="J108" s="147">
        <f>J495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120</v>
      </c>
      <c r="E109" s="146"/>
      <c r="F109" s="146"/>
      <c r="G109" s="146"/>
      <c r="H109" s="146"/>
      <c r="I109" s="146"/>
      <c r="J109" s="147">
        <f>J522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890</v>
      </c>
      <c r="E110" s="146"/>
      <c r="F110" s="146"/>
      <c r="G110" s="146"/>
      <c r="H110" s="146"/>
      <c r="I110" s="146"/>
      <c r="J110" s="147">
        <f>J524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891</v>
      </c>
      <c r="E111" s="146"/>
      <c r="F111" s="146"/>
      <c r="G111" s="146"/>
      <c r="H111" s="146"/>
      <c r="I111" s="146"/>
      <c r="J111" s="147">
        <f>J526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892</v>
      </c>
      <c r="E112" s="146"/>
      <c r="F112" s="146"/>
      <c r="G112" s="146"/>
      <c r="H112" s="146"/>
      <c r="I112" s="146"/>
      <c r="J112" s="147">
        <f>J528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893</v>
      </c>
      <c r="E113" s="146"/>
      <c r="F113" s="146"/>
      <c r="G113" s="146"/>
      <c r="H113" s="146"/>
      <c r="I113" s="146"/>
      <c r="J113" s="147">
        <f>J530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4"/>
      <c r="C114" s="10"/>
      <c r="D114" s="145" t="s">
        <v>894</v>
      </c>
      <c r="E114" s="146"/>
      <c r="F114" s="146"/>
      <c r="G114" s="146"/>
      <c r="H114" s="146"/>
      <c r="I114" s="146"/>
      <c r="J114" s="147">
        <f>J538</f>
        <v>0</v>
      </c>
      <c r="K114" s="10"/>
      <c r="L114" s="14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4"/>
      <c r="C115" s="10"/>
      <c r="D115" s="145" t="s">
        <v>895</v>
      </c>
      <c r="E115" s="146"/>
      <c r="F115" s="146"/>
      <c r="G115" s="146"/>
      <c r="H115" s="146"/>
      <c r="I115" s="146"/>
      <c r="J115" s="147">
        <f>J544</f>
        <v>0</v>
      </c>
      <c r="K115" s="10"/>
      <c r="L115" s="14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4"/>
      <c r="C116" s="10"/>
      <c r="D116" s="145" t="s">
        <v>122</v>
      </c>
      <c r="E116" s="146"/>
      <c r="F116" s="146"/>
      <c r="G116" s="146"/>
      <c r="H116" s="146"/>
      <c r="I116" s="146"/>
      <c r="J116" s="147">
        <f>J560</f>
        <v>0</v>
      </c>
      <c r="K116" s="10"/>
      <c r="L116" s="14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4"/>
      <c r="C117" s="10"/>
      <c r="D117" s="145" t="s">
        <v>896</v>
      </c>
      <c r="E117" s="146"/>
      <c r="F117" s="146"/>
      <c r="G117" s="146"/>
      <c r="H117" s="146"/>
      <c r="I117" s="146"/>
      <c r="J117" s="147">
        <f>J578</f>
        <v>0</v>
      </c>
      <c r="K117" s="10"/>
      <c r="L117" s="14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4"/>
      <c r="C118" s="10"/>
      <c r="D118" s="145" t="s">
        <v>897</v>
      </c>
      <c r="E118" s="146"/>
      <c r="F118" s="146"/>
      <c r="G118" s="146"/>
      <c r="H118" s="146"/>
      <c r="I118" s="146"/>
      <c r="J118" s="147">
        <f>J593</f>
        <v>0</v>
      </c>
      <c r="K118" s="10"/>
      <c r="L118" s="14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4"/>
      <c r="C119" s="10"/>
      <c r="D119" s="145" t="s">
        <v>898</v>
      </c>
      <c r="E119" s="146"/>
      <c r="F119" s="146"/>
      <c r="G119" s="146"/>
      <c r="H119" s="146"/>
      <c r="I119" s="146"/>
      <c r="J119" s="147">
        <f>J610</f>
        <v>0</v>
      </c>
      <c r="K119" s="10"/>
      <c r="L119" s="14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4"/>
      <c r="C120" s="10"/>
      <c r="D120" s="145" t="s">
        <v>899</v>
      </c>
      <c r="E120" s="146"/>
      <c r="F120" s="146"/>
      <c r="G120" s="146"/>
      <c r="H120" s="146"/>
      <c r="I120" s="146"/>
      <c r="J120" s="147">
        <f>J637</f>
        <v>0</v>
      </c>
      <c r="K120" s="10"/>
      <c r="L120" s="14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40"/>
      <c r="C121" s="9"/>
      <c r="D121" s="141" t="s">
        <v>900</v>
      </c>
      <c r="E121" s="142"/>
      <c r="F121" s="142"/>
      <c r="G121" s="142"/>
      <c r="H121" s="142"/>
      <c r="I121" s="142"/>
      <c r="J121" s="143">
        <f>J659</f>
        <v>0</v>
      </c>
      <c r="K121" s="9"/>
      <c r="L121" s="140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44"/>
      <c r="C122" s="10"/>
      <c r="D122" s="145" t="s">
        <v>901</v>
      </c>
      <c r="E122" s="146"/>
      <c r="F122" s="146"/>
      <c r="G122" s="146"/>
      <c r="H122" s="146"/>
      <c r="I122" s="146"/>
      <c r="J122" s="147">
        <f>J660</f>
        <v>0</v>
      </c>
      <c r="K122" s="10"/>
      <c r="L122" s="14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128</v>
      </c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38"/>
      <c r="D132" s="38"/>
      <c r="E132" s="121" t="str">
        <f>E7</f>
        <v>Gymnázium Vídeňská rekonstrukce hřiště</v>
      </c>
      <c r="F132" s="32"/>
      <c r="G132" s="32"/>
      <c r="H132" s="32"/>
      <c r="I132" s="38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102</v>
      </c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38"/>
      <c r="D134" s="38"/>
      <c r="E134" s="67" t="str">
        <f>E9</f>
        <v>03 - SO 03 Šatny</v>
      </c>
      <c r="F134" s="38"/>
      <c r="G134" s="38"/>
      <c r="H134" s="38"/>
      <c r="I134" s="38"/>
      <c r="J134" s="38"/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38"/>
      <c r="D135" s="38"/>
      <c r="E135" s="38"/>
      <c r="F135" s="38"/>
      <c r="G135" s="38"/>
      <c r="H135" s="38"/>
      <c r="I135" s="38"/>
      <c r="J135" s="38"/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38"/>
      <c r="E136" s="38"/>
      <c r="F136" s="27" t="str">
        <f>F12</f>
        <v>Brno</v>
      </c>
      <c r="G136" s="38"/>
      <c r="H136" s="38"/>
      <c r="I136" s="32" t="s">
        <v>22</v>
      </c>
      <c r="J136" s="69" t="str">
        <f>IF(J12="","",J12)</f>
        <v>22. 3. 2024</v>
      </c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38"/>
      <c r="D137" s="38"/>
      <c r="E137" s="38"/>
      <c r="F137" s="38"/>
      <c r="G137" s="38"/>
      <c r="H137" s="38"/>
      <c r="I137" s="38"/>
      <c r="J137" s="38"/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25.65" customHeight="1">
      <c r="A138" s="38"/>
      <c r="B138" s="39"/>
      <c r="C138" s="32" t="s">
        <v>24</v>
      </c>
      <c r="D138" s="38"/>
      <c r="E138" s="38"/>
      <c r="F138" s="27" t="str">
        <f>E15</f>
        <v xml:space="preserve">Gymnázium  Brno Vídeňská, 63900 Brno</v>
      </c>
      <c r="G138" s="38"/>
      <c r="H138" s="38"/>
      <c r="I138" s="32" t="s">
        <v>31</v>
      </c>
      <c r="J138" s="36" t="str">
        <f>E21</f>
        <v>Pitter Design, s.r.o. Pardubice</v>
      </c>
      <c r="K138" s="38"/>
      <c r="L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29</v>
      </c>
      <c r="D139" s="38"/>
      <c r="E139" s="38"/>
      <c r="F139" s="27" t="str">
        <f>IF(E18="","",E18)</f>
        <v>Vyplň údaj</v>
      </c>
      <c r="G139" s="38"/>
      <c r="H139" s="38"/>
      <c r="I139" s="32" t="s">
        <v>35</v>
      </c>
      <c r="J139" s="36" t="str">
        <f>E24</f>
        <v xml:space="preserve"> </v>
      </c>
      <c r="K139" s="38"/>
      <c r="L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38"/>
      <c r="D140" s="38"/>
      <c r="E140" s="38"/>
      <c r="F140" s="38"/>
      <c r="G140" s="38"/>
      <c r="H140" s="38"/>
      <c r="I140" s="38"/>
      <c r="J140" s="38"/>
      <c r="K140" s="38"/>
      <c r="L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48"/>
      <c r="B141" s="149"/>
      <c r="C141" s="150" t="s">
        <v>129</v>
      </c>
      <c r="D141" s="151" t="s">
        <v>63</v>
      </c>
      <c r="E141" s="151" t="s">
        <v>59</v>
      </c>
      <c r="F141" s="151" t="s">
        <v>60</v>
      </c>
      <c r="G141" s="151" t="s">
        <v>130</v>
      </c>
      <c r="H141" s="151" t="s">
        <v>131</v>
      </c>
      <c r="I141" s="151" t="s">
        <v>132</v>
      </c>
      <c r="J141" s="152" t="s">
        <v>106</v>
      </c>
      <c r="K141" s="153" t="s">
        <v>133</v>
      </c>
      <c r="L141" s="154"/>
      <c r="M141" s="86" t="s">
        <v>1</v>
      </c>
      <c r="N141" s="87" t="s">
        <v>42</v>
      </c>
      <c r="O141" s="87" t="s">
        <v>134</v>
      </c>
      <c r="P141" s="87" t="s">
        <v>135</v>
      </c>
      <c r="Q141" s="87" t="s">
        <v>136</v>
      </c>
      <c r="R141" s="87" t="s">
        <v>137</v>
      </c>
      <c r="S141" s="87" t="s">
        <v>138</v>
      </c>
      <c r="T141" s="88" t="s">
        <v>139</v>
      </c>
      <c r="U141" s="148"/>
      <c r="V141" s="148"/>
      <c r="W141" s="148"/>
      <c r="X141" s="148"/>
      <c r="Y141" s="148"/>
      <c r="Z141" s="148"/>
      <c r="AA141" s="148"/>
      <c r="AB141" s="148"/>
      <c r="AC141" s="148"/>
      <c r="AD141" s="148"/>
      <c r="AE141" s="148"/>
    </row>
    <row r="142" s="2" customFormat="1" ht="22.8" customHeight="1">
      <c r="A142" s="38"/>
      <c r="B142" s="39"/>
      <c r="C142" s="93" t="s">
        <v>140</v>
      </c>
      <c r="D142" s="38"/>
      <c r="E142" s="38"/>
      <c r="F142" s="38"/>
      <c r="G142" s="38"/>
      <c r="H142" s="38"/>
      <c r="I142" s="38"/>
      <c r="J142" s="155">
        <f>BK142</f>
        <v>0</v>
      </c>
      <c r="K142" s="38"/>
      <c r="L142" s="39"/>
      <c r="M142" s="89"/>
      <c r="N142" s="73"/>
      <c r="O142" s="90"/>
      <c r="P142" s="156">
        <f>P143+P427+P659</f>
        <v>0</v>
      </c>
      <c r="Q142" s="90"/>
      <c r="R142" s="156">
        <f>R143+R427+R659</f>
        <v>282.00119668000002</v>
      </c>
      <c r="S142" s="90"/>
      <c r="T142" s="157">
        <f>T143+T427+T659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77</v>
      </c>
      <c r="AU142" s="19" t="s">
        <v>108</v>
      </c>
      <c r="BK142" s="158">
        <f>BK143+BK427+BK659</f>
        <v>0</v>
      </c>
    </row>
    <row r="143" s="12" customFormat="1" ht="25.92" customHeight="1">
      <c r="A143" s="12"/>
      <c r="B143" s="159"/>
      <c r="C143" s="12"/>
      <c r="D143" s="160" t="s">
        <v>77</v>
      </c>
      <c r="E143" s="161" t="s">
        <v>141</v>
      </c>
      <c r="F143" s="161" t="s">
        <v>141</v>
      </c>
      <c r="G143" s="12"/>
      <c r="H143" s="12"/>
      <c r="I143" s="162"/>
      <c r="J143" s="163">
        <f>BK143</f>
        <v>0</v>
      </c>
      <c r="K143" s="12"/>
      <c r="L143" s="159"/>
      <c r="M143" s="164"/>
      <c r="N143" s="165"/>
      <c r="O143" s="165"/>
      <c r="P143" s="166">
        <f>P144+P186+P236+P273+P319+P412+P425</f>
        <v>0</v>
      </c>
      <c r="Q143" s="165"/>
      <c r="R143" s="166">
        <f>R144+R186+R236+R273+R319+R412+R425</f>
        <v>271.94140694000004</v>
      </c>
      <c r="S143" s="165"/>
      <c r="T143" s="167">
        <f>T144+T186+T236+T273+T319+T412+T425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86</v>
      </c>
      <c r="AT143" s="168" t="s">
        <v>77</v>
      </c>
      <c r="AU143" s="168" t="s">
        <v>78</v>
      </c>
      <c r="AY143" s="160" t="s">
        <v>143</v>
      </c>
      <c r="BK143" s="169">
        <f>BK144+BK186+BK236+BK273+BK319+BK412+BK425</f>
        <v>0</v>
      </c>
    </row>
    <row r="144" s="12" customFormat="1" ht="22.8" customHeight="1">
      <c r="A144" s="12"/>
      <c r="B144" s="159"/>
      <c r="C144" s="12"/>
      <c r="D144" s="160" t="s">
        <v>77</v>
      </c>
      <c r="E144" s="170" t="s">
        <v>86</v>
      </c>
      <c r="F144" s="170" t="s">
        <v>144</v>
      </c>
      <c r="G144" s="12"/>
      <c r="H144" s="12"/>
      <c r="I144" s="162"/>
      <c r="J144" s="171">
        <f>BK144</f>
        <v>0</v>
      </c>
      <c r="K144" s="12"/>
      <c r="L144" s="159"/>
      <c r="M144" s="164"/>
      <c r="N144" s="165"/>
      <c r="O144" s="165"/>
      <c r="P144" s="166">
        <f>SUM(P145:P185)</f>
        <v>0</v>
      </c>
      <c r="Q144" s="165"/>
      <c r="R144" s="166">
        <f>SUM(R145:R185)</f>
        <v>1.2370884</v>
      </c>
      <c r="S144" s="165"/>
      <c r="T144" s="167">
        <f>SUM(T145:T185)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86</v>
      </c>
      <c r="AT144" s="168" t="s">
        <v>77</v>
      </c>
      <c r="AU144" s="168" t="s">
        <v>86</v>
      </c>
      <c r="AY144" s="160" t="s">
        <v>143</v>
      </c>
      <c r="BK144" s="169">
        <f>SUM(BK145:BK185)</f>
        <v>0</v>
      </c>
    </row>
    <row r="145" s="2" customFormat="1" ht="37.8" customHeight="1">
      <c r="A145" s="38"/>
      <c r="B145" s="172"/>
      <c r="C145" s="173" t="s">
        <v>86</v>
      </c>
      <c r="D145" s="173" t="s">
        <v>145</v>
      </c>
      <c r="E145" s="174" t="s">
        <v>151</v>
      </c>
      <c r="F145" s="175" t="s">
        <v>902</v>
      </c>
      <c r="G145" s="176" t="s">
        <v>153</v>
      </c>
      <c r="H145" s="177">
        <v>0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43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149</v>
      </c>
      <c r="AT145" s="185" t="s">
        <v>145</v>
      </c>
      <c r="AU145" s="185" t="s">
        <v>88</v>
      </c>
      <c r="AY145" s="19" t="s">
        <v>143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86</v>
      </c>
      <c r="BK145" s="186">
        <f>ROUND(I145*H145,2)</f>
        <v>0</v>
      </c>
      <c r="BL145" s="19" t="s">
        <v>149</v>
      </c>
      <c r="BM145" s="185" t="s">
        <v>903</v>
      </c>
    </row>
    <row r="146" s="2" customFormat="1" ht="24.15" customHeight="1">
      <c r="A146" s="38"/>
      <c r="B146" s="172"/>
      <c r="C146" s="173" t="s">
        <v>88</v>
      </c>
      <c r="D146" s="173" t="s">
        <v>145</v>
      </c>
      <c r="E146" s="174" t="s">
        <v>904</v>
      </c>
      <c r="F146" s="175" t="s">
        <v>905</v>
      </c>
      <c r="G146" s="176" t="s">
        <v>153</v>
      </c>
      <c r="H146" s="177">
        <v>0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43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149</v>
      </c>
      <c r="AT146" s="185" t="s">
        <v>145</v>
      </c>
      <c r="AU146" s="185" t="s">
        <v>88</v>
      </c>
      <c r="AY146" s="19" t="s">
        <v>143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86</v>
      </c>
      <c r="BK146" s="186">
        <f>ROUND(I146*H146,2)</f>
        <v>0</v>
      </c>
      <c r="BL146" s="19" t="s">
        <v>149</v>
      </c>
      <c r="BM146" s="185" t="s">
        <v>906</v>
      </c>
    </row>
    <row r="147" s="2" customFormat="1" ht="33" customHeight="1">
      <c r="A147" s="38"/>
      <c r="B147" s="172"/>
      <c r="C147" s="173" t="s">
        <v>164</v>
      </c>
      <c r="D147" s="173" t="s">
        <v>145</v>
      </c>
      <c r="E147" s="174" t="s">
        <v>907</v>
      </c>
      <c r="F147" s="175" t="s">
        <v>908</v>
      </c>
      <c r="G147" s="176" t="s">
        <v>182</v>
      </c>
      <c r="H147" s="177">
        <v>381.30000000000001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43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149</v>
      </c>
      <c r="AT147" s="185" t="s">
        <v>145</v>
      </c>
      <c r="AU147" s="185" t="s">
        <v>88</v>
      </c>
      <c r="AY147" s="19" t="s">
        <v>143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86</v>
      </c>
      <c r="BK147" s="186">
        <f>ROUND(I147*H147,2)</f>
        <v>0</v>
      </c>
      <c r="BL147" s="19" t="s">
        <v>149</v>
      </c>
      <c r="BM147" s="185" t="s">
        <v>909</v>
      </c>
    </row>
    <row r="148" s="14" customFormat="1">
      <c r="A148" s="14"/>
      <c r="B148" s="195"/>
      <c r="C148" s="14"/>
      <c r="D148" s="188" t="s">
        <v>155</v>
      </c>
      <c r="E148" s="196" t="s">
        <v>1</v>
      </c>
      <c r="F148" s="197" t="s">
        <v>910</v>
      </c>
      <c r="G148" s="14"/>
      <c r="H148" s="198">
        <v>363.30000000000001</v>
      </c>
      <c r="I148" s="199"/>
      <c r="J148" s="14"/>
      <c r="K148" s="14"/>
      <c r="L148" s="195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6" t="s">
        <v>155</v>
      </c>
      <c r="AU148" s="196" t="s">
        <v>88</v>
      </c>
      <c r="AV148" s="14" t="s">
        <v>88</v>
      </c>
      <c r="AW148" s="14" t="s">
        <v>34</v>
      </c>
      <c r="AX148" s="14" t="s">
        <v>78</v>
      </c>
      <c r="AY148" s="196" t="s">
        <v>143</v>
      </c>
    </row>
    <row r="149" s="14" customFormat="1">
      <c r="A149" s="14"/>
      <c r="B149" s="195"/>
      <c r="C149" s="14"/>
      <c r="D149" s="188" t="s">
        <v>155</v>
      </c>
      <c r="E149" s="196" t="s">
        <v>1</v>
      </c>
      <c r="F149" s="197" t="s">
        <v>911</v>
      </c>
      <c r="G149" s="14"/>
      <c r="H149" s="198">
        <v>18</v>
      </c>
      <c r="I149" s="199"/>
      <c r="J149" s="14"/>
      <c r="K149" s="14"/>
      <c r="L149" s="195"/>
      <c r="M149" s="200"/>
      <c r="N149" s="201"/>
      <c r="O149" s="201"/>
      <c r="P149" s="201"/>
      <c r="Q149" s="201"/>
      <c r="R149" s="201"/>
      <c r="S149" s="201"/>
      <c r="T149" s="20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6" t="s">
        <v>155</v>
      </c>
      <c r="AU149" s="196" t="s">
        <v>88</v>
      </c>
      <c r="AV149" s="14" t="s">
        <v>88</v>
      </c>
      <c r="AW149" s="14" t="s">
        <v>34</v>
      </c>
      <c r="AX149" s="14" t="s">
        <v>78</v>
      </c>
      <c r="AY149" s="196" t="s">
        <v>143</v>
      </c>
    </row>
    <row r="150" s="15" customFormat="1">
      <c r="A150" s="15"/>
      <c r="B150" s="203"/>
      <c r="C150" s="15"/>
      <c r="D150" s="188" t="s">
        <v>155</v>
      </c>
      <c r="E150" s="204" t="s">
        <v>1</v>
      </c>
      <c r="F150" s="205" t="s">
        <v>163</v>
      </c>
      <c r="G150" s="15"/>
      <c r="H150" s="206">
        <v>381.30000000000001</v>
      </c>
      <c r="I150" s="207"/>
      <c r="J150" s="15"/>
      <c r="K150" s="15"/>
      <c r="L150" s="203"/>
      <c r="M150" s="208"/>
      <c r="N150" s="209"/>
      <c r="O150" s="209"/>
      <c r="P150" s="209"/>
      <c r="Q150" s="209"/>
      <c r="R150" s="209"/>
      <c r="S150" s="209"/>
      <c r="T150" s="21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4" t="s">
        <v>155</v>
      </c>
      <c r="AU150" s="204" t="s">
        <v>88</v>
      </c>
      <c r="AV150" s="15" t="s">
        <v>149</v>
      </c>
      <c r="AW150" s="15" t="s">
        <v>34</v>
      </c>
      <c r="AX150" s="15" t="s">
        <v>86</v>
      </c>
      <c r="AY150" s="204" t="s">
        <v>143</v>
      </c>
    </row>
    <row r="151" s="2" customFormat="1" ht="33" customHeight="1">
      <c r="A151" s="38"/>
      <c r="B151" s="172"/>
      <c r="C151" s="173" t="s">
        <v>149</v>
      </c>
      <c r="D151" s="173" t="s">
        <v>145</v>
      </c>
      <c r="E151" s="174" t="s">
        <v>213</v>
      </c>
      <c r="F151" s="175" t="s">
        <v>214</v>
      </c>
      <c r="G151" s="176" t="s">
        <v>182</v>
      </c>
      <c r="H151" s="177">
        <v>28.568000000000001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43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149</v>
      </c>
      <c r="AT151" s="185" t="s">
        <v>145</v>
      </c>
      <c r="AU151" s="185" t="s">
        <v>88</v>
      </c>
      <c r="AY151" s="19" t="s">
        <v>143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86</v>
      </c>
      <c r="BK151" s="186">
        <f>ROUND(I151*H151,2)</f>
        <v>0</v>
      </c>
      <c r="BL151" s="19" t="s">
        <v>149</v>
      </c>
      <c r="BM151" s="185" t="s">
        <v>912</v>
      </c>
    </row>
    <row r="152" s="13" customFormat="1">
      <c r="A152" s="13"/>
      <c r="B152" s="187"/>
      <c r="C152" s="13"/>
      <c r="D152" s="188" t="s">
        <v>155</v>
      </c>
      <c r="E152" s="189" t="s">
        <v>1</v>
      </c>
      <c r="F152" s="190" t="s">
        <v>913</v>
      </c>
      <c r="G152" s="13"/>
      <c r="H152" s="189" t="s">
        <v>1</v>
      </c>
      <c r="I152" s="191"/>
      <c r="J152" s="13"/>
      <c r="K152" s="13"/>
      <c r="L152" s="187"/>
      <c r="M152" s="192"/>
      <c r="N152" s="193"/>
      <c r="O152" s="193"/>
      <c r="P152" s="193"/>
      <c r="Q152" s="193"/>
      <c r="R152" s="193"/>
      <c r="S152" s="193"/>
      <c r="T152" s="19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9" t="s">
        <v>155</v>
      </c>
      <c r="AU152" s="189" t="s">
        <v>88</v>
      </c>
      <c r="AV152" s="13" t="s">
        <v>86</v>
      </c>
      <c r="AW152" s="13" t="s">
        <v>34</v>
      </c>
      <c r="AX152" s="13" t="s">
        <v>78</v>
      </c>
      <c r="AY152" s="189" t="s">
        <v>143</v>
      </c>
    </row>
    <row r="153" s="13" customFormat="1">
      <c r="A153" s="13"/>
      <c r="B153" s="187"/>
      <c r="C153" s="13"/>
      <c r="D153" s="188" t="s">
        <v>155</v>
      </c>
      <c r="E153" s="189" t="s">
        <v>1</v>
      </c>
      <c r="F153" s="190" t="s">
        <v>240</v>
      </c>
      <c r="G153" s="13"/>
      <c r="H153" s="189" t="s">
        <v>1</v>
      </c>
      <c r="I153" s="191"/>
      <c r="J153" s="13"/>
      <c r="K153" s="13"/>
      <c r="L153" s="187"/>
      <c r="M153" s="192"/>
      <c r="N153" s="193"/>
      <c r="O153" s="193"/>
      <c r="P153" s="193"/>
      <c r="Q153" s="193"/>
      <c r="R153" s="193"/>
      <c r="S153" s="193"/>
      <c r="T153" s="19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155</v>
      </c>
      <c r="AU153" s="189" t="s">
        <v>88</v>
      </c>
      <c r="AV153" s="13" t="s">
        <v>86</v>
      </c>
      <c r="AW153" s="13" t="s">
        <v>34</v>
      </c>
      <c r="AX153" s="13" t="s">
        <v>78</v>
      </c>
      <c r="AY153" s="189" t="s">
        <v>143</v>
      </c>
    </row>
    <row r="154" s="14" customFormat="1">
      <c r="A154" s="14"/>
      <c r="B154" s="195"/>
      <c r="C154" s="14"/>
      <c r="D154" s="188" t="s">
        <v>155</v>
      </c>
      <c r="E154" s="196" t="s">
        <v>1</v>
      </c>
      <c r="F154" s="197" t="s">
        <v>914</v>
      </c>
      <c r="G154" s="14"/>
      <c r="H154" s="198">
        <v>18.047999999999998</v>
      </c>
      <c r="I154" s="199"/>
      <c r="J154" s="14"/>
      <c r="K154" s="14"/>
      <c r="L154" s="195"/>
      <c r="M154" s="200"/>
      <c r="N154" s="201"/>
      <c r="O154" s="201"/>
      <c r="P154" s="201"/>
      <c r="Q154" s="201"/>
      <c r="R154" s="201"/>
      <c r="S154" s="201"/>
      <c r="T154" s="20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6" t="s">
        <v>155</v>
      </c>
      <c r="AU154" s="196" t="s">
        <v>88</v>
      </c>
      <c r="AV154" s="14" t="s">
        <v>88</v>
      </c>
      <c r="AW154" s="14" t="s">
        <v>34</v>
      </c>
      <c r="AX154" s="14" t="s">
        <v>78</v>
      </c>
      <c r="AY154" s="196" t="s">
        <v>143</v>
      </c>
    </row>
    <row r="155" s="14" customFormat="1">
      <c r="A155" s="14"/>
      <c r="B155" s="195"/>
      <c r="C155" s="14"/>
      <c r="D155" s="188" t="s">
        <v>155</v>
      </c>
      <c r="E155" s="196" t="s">
        <v>1</v>
      </c>
      <c r="F155" s="197" t="s">
        <v>915</v>
      </c>
      <c r="G155" s="14"/>
      <c r="H155" s="198">
        <v>7.3920000000000003</v>
      </c>
      <c r="I155" s="199"/>
      <c r="J155" s="14"/>
      <c r="K155" s="14"/>
      <c r="L155" s="195"/>
      <c r="M155" s="200"/>
      <c r="N155" s="201"/>
      <c r="O155" s="201"/>
      <c r="P155" s="201"/>
      <c r="Q155" s="201"/>
      <c r="R155" s="201"/>
      <c r="S155" s="201"/>
      <c r="T155" s="20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6" t="s">
        <v>155</v>
      </c>
      <c r="AU155" s="196" t="s">
        <v>88</v>
      </c>
      <c r="AV155" s="14" t="s">
        <v>88</v>
      </c>
      <c r="AW155" s="14" t="s">
        <v>34</v>
      </c>
      <c r="AX155" s="14" t="s">
        <v>78</v>
      </c>
      <c r="AY155" s="196" t="s">
        <v>143</v>
      </c>
    </row>
    <row r="156" s="14" customFormat="1">
      <c r="A156" s="14"/>
      <c r="B156" s="195"/>
      <c r="C156" s="14"/>
      <c r="D156" s="188" t="s">
        <v>155</v>
      </c>
      <c r="E156" s="196" t="s">
        <v>1</v>
      </c>
      <c r="F156" s="197" t="s">
        <v>916</v>
      </c>
      <c r="G156" s="14"/>
      <c r="H156" s="198">
        <v>1.3999999999999999</v>
      </c>
      <c r="I156" s="199"/>
      <c r="J156" s="14"/>
      <c r="K156" s="14"/>
      <c r="L156" s="195"/>
      <c r="M156" s="200"/>
      <c r="N156" s="201"/>
      <c r="O156" s="201"/>
      <c r="P156" s="201"/>
      <c r="Q156" s="201"/>
      <c r="R156" s="201"/>
      <c r="S156" s="201"/>
      <c r="T156" s="20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6" t="s">
        <v>155</v>
      </c>
      <c r="AU156" s="196" t="s">
        <v>88</v>
      </c>
      <c r="AV156" s="14" t="s">
        <v>88</v>
      </c>
      <c r="AW156" s="14" t="s">
        <v>34</v>
      </c>
      <c r="AX156" s="14" t="s">
        <v>78</v>
      </c>
      <c r="AY156" s="196" t="s">
        <v>143</v>
      </c>
    </row>
    <row r="157" s="14" customFormat="1">
      <c r="A157" s="14"/>
      <c r="B157" s="195"/>
      <c r="C157" s="14"/>
      <c r="D157" s="188" t="s">
        <v>155</v>
      </c>
      <c r="E157" s="196" t="s">
        <v>1</v>
      </c>
      <c r="F157" s="197" t="s">
        <v>917</v>
      </c>
      <c r="G157" s="14"/>
      <c r="H157" s="198">
        <v>0.66000000000000003</v>
      </c>
      <c r="I157" s="199"/>
      <c r="J157" s="14"/>
      <c r="K157" s="14"/>
      <c r="L157" s="195"/>
      <c r="M157" s="200"/>
      <c r="N157" s="201"/>
      <c r="O157" s="201"/>
      <c r="P157" s="201"/>
      <c r="Q157" s="201"/>
      <c r="R157" s="201"/>
      <c r="S157" s="201"/>
      <c r="T157" s="20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6" t="s">
        <v>155</v>
      </c>
      <c r="AU157" s="196" t="s">
        <v>88</v>
      </c>
      <c r="AV157" s="14" t="s">
        <v>88</v>
      </c>
      <c r="AW157" s="14" t="s">
        <v>34</v>
      </c>
      <c r="AX157" s="14" t="s">
        <v>78</v>
      </c>
      <c r="AY157" s="196" t="s">
        <v>143</v>
      </c>
    </row>
    <row r="158" s="13" customFormat="1">
      <c r="A158" s="13"/>
      <c r="B158" s="187"/>
      <c r="C158" s="13"/>
      <c r="D158" s="188" t="s">
        <v>155</v>
      </c>
      <c r="E158" s="189" t="s">
        <v>1</v>
      </c>
      <c r="F158" s="190" t="s">
        <v>918</v>
      </c>
      <c r="G158" s="13"/>
      <c r="H158" s="189" t="s">
        <v>1</v>
      </c>
      <c r="I158" s="191"/>
      <c r="J158" s="13"/>
      <c r="K158" s="13"/>
      <c r="L158" s="187"/>
      <c r="M158" s="192"/>
      <c r="N158" s="193"/>
      <c r="O158" s="193"/>
      <c r="P158" s="193"/>
      <c r="Q158" s="193"/>
      <c r="R158" s="193"/>
      <c r="S158" s="193"/>
      <c r="T158" s="19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9" t="s">
        <v>155</v>
      </c>
      <c r="AU158" s="189" t="s">
        <v>88</v>
      </c>
      <c r="AV158" s="13" t="s">
        <v>86</v>
      </c>
      <c r="AW158" s="13" t="s">
        <v>34</v>
      </c>
      <c r="AX158" s="13" t="s">
        <v>78</v>
      </c>
      <c r="AY158" s="189" t="s">
        <v>143</v>
      </c>
    </row>
    <row r="159" s="13" customFormat="1">
      <c r="A159" s="13"/>
      <c r="B159" s="187"/>
      <c r="C159" s="13"/>
      <c r="D159" s="188" t="s">
        <v>155</v>
      </c>
      <c r="E159" s="189" t="s">
        <v>1</v>
      </c>
      <c r="F159" s="190" t="s">
        <v>919</v>
      </c>
      <c r="G159" s="13"/>
      <c r="H159" s="189" t="s">
        <v>1</v>
      </c>
      <c r="I159" s="191"/>
      <c r="J159" s="13"/>
      <c r="K159" s="13"/>
      <c r="L159" s="187"/>
      <c r="M159" s="192"/>
      <c r="N159" s="193"/>
      <c r="O159" s="193"/>
      <c r="P159" s="193"/>
      <c r="Q159" s="193"/>
      <c r="R159" s="193"/>
      <c r="S159" s="193"/>
      <c r="T159" s="19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9" t="s">
        <v>155</v>
      </c>
      <c r="AU159" s="189" t="s">
        <v>88</v>
      </c>
      <c r="AV159" s="13" t="s">
        <v>86</v>
      </c>
      <c r="AW159" s="13" t="s">
        <v>34</v>
      </c>
      <c r="AX159" s="13" t="s">
        <v>78</v>
      </c>
      <c r="AY159" s="189" t="s">
        <v>143</v>
      </c>
    </row>
    <row r="160" s="14" customFormat="1">
      <c r="A160" s="14"/>
      <c r="B160" s="195"/>
      <c r="C160" s="14"/>
      <c r="D160" s="188" t="s">
        <v>155</v>
      </c>
      <c r="E160" s="196" t="s">
        <v>1</v>
      </c>
      <c r="F160" s="197" t="s">
        <v>920</v>
      </c>
      <c r="G160" s="14"/>
      <c r="H160" s="198">
        <v>0.54600000000000004</v>
      </c>
      <c r="I160" s="199"/>
      <c r="J160" s="14"/>
      <c r="K160" s="14"/>
      <c r="L160" s="195"/>
      <c r="M160" s="200"/>
      <c r="N160" s="201"/>
      <c r="O160" s="201"/>
      <c r="P160" s="201"/>
      <c r="Q160" s="201"/>
      <c r="R160" s="201"/>
      <c r="S160" s="201"/>
      <c r="T160" s="20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6" t="s">
        <v>155</v>
      </c>
      <c r="AU160" s="196" t="s">
        <v>88</v>
      </c>
      <c r="AV160" s="14" t="s">
        <v>88</v>
      </c>
      <c r="AW160" s="14" t="s">
        <v>34</v>
      </c>
      <c r="AX160" s="14" t="s">
        <v>78</v>
      </c>
      <c r="AY160" s="196" t="s">
        <v>143</v>
      </c>
    </row>
    <row r="161" s="14" customFormat="1">
      <c r="A161" s="14"/>
      <c r="B161" s="195"/>
      <c r="C161" s="14"/>
      <c r="D161" s="188" t="s">
        <v>155</v>
      </c>
      <c r="E161" s="196" t="s">
        <v>1</v>
      </c>
      <c r="F161" s="197" t="s">
        <v>921</v>
      </c>
      <c r="G161" s="14"/>
      <c r="H161" s="198">
        <v>0.52200000000000002</v>
      </c>
      <c r="I161" s="199"/>
      <c r="J161" s="14"/>
      <c r="K161" s="14"/>
      <c r="L161" s="195"/>
      <c r="M161" s="200"/>
      <c r="N161" s="201"/>
      <c r="O161" s="201"/>
      <c r="P161" s="201"/>
      <c r="Q161" s="201"/>
      <c r="R161" s="201"/>
      <c r="S161" s="201"/>
      <c r="T161" s="20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6" t="s">
        <v>155</v>
      </c>
      <c r="AU161" s="196" t="s">
        <v>88</v>
      </c>
      <c r="AV161" s="14" t="s">
        <v>88</v>
      </c>
      <c r="AW161" s="14" t="s">
        <v>34</v>
      </c>
      <c r="AX161" s="14" t="s">
        <v>78</v>
      </c>
      <c r="AY161" s="196" t="s">
        <v>143</v>
      </c>
    </row>
    <row r="162" s="15" customFormat="1">
      <c r="A162" s="15"/>
      <c r="B162" s="203"/>
      <c r="C162" s="15"/>
      <c r="D162" s="188" t="s">
        <v>155</v>
      </c>
      <c r="E162" s="204" t="s">
        <v>1</v>
      </c>
      <c r="F162" s="205" t="s">
        <v>163</v>
      </c>
      <c r="G162" s="15"/>
      <c r="H162" s="206">
        <v>28.567999999999994</v>
      </c>
      <c r="I162" s="207"/>
      <c r="J162" s="15"/>
      <c r="K162" s="15"/>
      <c r="L162" s="203"/>
      <c r="M162" s="208"/>
      <c r="N162" s="209"/>
      <c r="O162" s="209"/>
      <c r="P162" s="209"/>
      <c r="Q162" s="209"/>
      <c r="R162" s="209"/>
      <c r="S162" s="209"/>
      <c r="T162" s="21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4" t="s">
        <v>155</v>
      </c>
      <c r="AU162" s="204" t="s">
        <v>88</v>
      </c>
      <c r="AV162" s="15" t="s">
        <v>149</v>
      </c>
      <c r="AW162" s="15" t="s">
        <v>34</v>
      </c>
      <c r="AX162" s="15" t="s">
        <v>86</v>
      </c>
      <c r="AY162" s="204" t="s">
        <v>143</v>
      </c>
    </row>
    <row r="163" s="2" customFormat="1" ht="21.75" customHeight="1">
      <c r="A163" s="38"/>
      <c r="B163" s="172"/>
      <c r="C163" s="173" t="s">
        <v>175</v>
      </c>
      <c r="D163" s="173" t="s">
        <v>145</v>
      </c>
      <c r="E163" s="174" t="s">
        <v>922</v>
      </c>
      <c r="F163" s="175" t="s">
        <v>923</v>
      </c>
      <c r="G163" s="176" t="s">
        <v>153</v>
      </c>
      <c r="H163" s="177">
        <v>153.10499999999999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43</v>
      </c>
      <c r="O163" s="77"/>
      <c r="P163" s="183">
        <f>O163*H163</f>
        <v>0</v>
      </c>
      <c r="Q163" s="183">
        <v>0.0080800000000000004</v>
      </c>
      <c r="R163" s="183">
        <f>Q163*H163</f>
        <v>1.2370884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149</v>
      </c>
      <c r="AT163" s="185" t="s">
        <v>145</v>
      </c>
      <c r="AU163" s="185" t="s">
        <v>88</v>
      </c>
      <c r="AY163" s="19" t="s">
        <v>143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86</v>
      </c>
      <c r="BK163" s="186">
        <f>ROUND(I163*H163,2)</f>
        <v>0</v>
      </c>
      <c r="BL163" s="19" t="s">
        <v>149</v>
      </c>
      <c r="BM163" s="185" t="s">
        <v>924</v>
      </c>
    </row>
    <row r="164" s="14" customFormat="1">
      <c r="A164" s="14"/>
      <c r="B164" s="195"/>
      <c r="C164" s="14"/>
      <c r="D164" s="188" t="s">
        <v>155</v>
      </c>
      <c r="E164" s="196" t="s">
        <v>1</v>
      </c>
      <c r="F164" s="197" t="s">
        <v>925</v>
      </c>
      <c r="G164" s="14"/>
      <c r="H164" s="198">
        <v>153.10499999999999</v>
      </c>
      <c r="I164" s="199"/>
      <c r="J164" s="14"/>
      <c r="K164" s="14"/>
      <c r="L164" s="195"/>
      <c r="M164" s="200"/>
      <c r="N164" s="201"/>
      <c r="O164" s="201"/>
      <c r="P164" s="201"/>
      <c r="Q164" s="201"/>
      <c r="R164" s="201"/>
      <c r="S164" s="201"/>
      <c r="T164" s="20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6" t="s">
        <v>155</v>
      </c>
      <c r="AU164" s="196" t="s">
        <v>88</v>
      </c>
      <c r="AV164" s="14" t="s">
        <v>88</v>
      </c>
      <c r="AW164" s="14" t="s">
        <v>34</v>
      </c>
      <c r="AX164" s="14" t="s">
        <v>78</v>
      </c>
      <c r="AY164" s="196" t="s">
        <v>143</v>
      </c>
    </row>
    <row r="165" s="15" customFormat="1">
      <c r="A165" s="15"/>
      <c r="B165" s="203"/>
      <c r="C165" s="15"/>
      <c r="D165" s="188" t="s">
        <v>155</v>
      </c>
      <c r="E165" s="204" t="s">
        <v>1</v>
      </c>
      <c r="F165" s="205" t="s">
        <v>163</v>
      </c>
      <c r="G165" s="15"/>
      <c r="H165" s="206">
        <v>153.10499999999999</v>
      </c>
      <c r="I165" s="207"/>
      <c r="J165" s="15"/>
      <c r="K165" s="15"/>
      <c r="L165" s="203"/>
      <c r="M165" s="208"/>
      <c r="N165" s="209"/>
      <c r="O165" s="209"/>
      <c r="P165" s="209"/>
      <c r="Q165" s="209"/>
      <c r="R165" s="209"/>
      <c r="S165" s="209"/>
      <c r="T165" s="21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4" t="s">
        <v>155</v>
      </c>
      <c r="AU165" s="204" t="s">
        <v>88</v>
      </c>
      <c r="AV165" s="15" t="s">
        <v>149</v>
      </c>
      <c r="AW165" s="15" t="s">
        <v>34</v>
      </c>
      <c r="AX165" s="15" t="s">
        <v>86</v>
      </c>
      <c r="AY165" s="204" t="s">
        <v>143</v>
      </c>
    </row>
    <row r="166" s="2" customFormat="1" ht="21.75" customHeight="1">
      <c r="A166" s="38"/>
      <c r="B166" s="172"/>
      <c r="C166" s="173" t="s">
        <v>179</v>
      </c>
      <c r="D166" s="173" t="s">
        <v>145</v>
      </c>
      <c r="E166" s="174" t="s">
        <v>926</v>
      </c>
      <c r="F166" s="175" t="s">
        <v>927</v>
      </c>
      <c r="G166" s="176" t="s">
        <v>153</v>
      </c>
      <c r="H166" s="177">
        <v>153.10499999999999</v>
      </c>
      <c r="I166" s="178"/>
      <c r="J166" s="179">
        <f>ROUND(I166*H166,2)</f>
        <v>0</v>
      </c>
      <c r="K166" s="180"/>
      <c r="L166" s="39"/>
      <c r="M166" s="181" t="s">
        <v>1</v>
      </c>
      <c r="N166" s="182" t="s">
        <v>43</v>
      </c>
      <c r="O166" s="77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149</v>
      </c>
      <c r="AT166" s="185" t="s">
        <v>145</v>
      </c>
      <c r="AU166" s="185" t="s">
        <v>88</v>
      </c>
      <c r="AY166" s="19" t="s">
        <v>143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86</v>
      </c>
      <c r="BK166" s="186">
        <f>ROUND(I166*H166,2)</f>
        <v>0</v>
      </c>
      <c r="BL166" s="19" t="s">
        <v>149</v>
      </c>
      <c r="BM166" s="185" t="s">
        <v>928</v>
      </c>
    </row>
    <row r="167" s="2" customFormat="1" ht="33" customHeight="1">
      <c r="A167" s="38"/>
      <c r="B167" s="172"/>
      <c r="C167" s="173" t="s">
        <v>199</v>
      </c>
      <c r="D167" s="173" t="s">
        <v>145</v>
      </c>
      <c r="E167" s="174" t="s">
        <v>252</v>
      </c>
      <c r="F167" s="175" t="s">
        <v>253</v>
      </c>
      <c r="G167" s="176" t="s">
        <v>182</v>
      </c>
      <c r="H167" s="177">
        <v>324.59100000000001</v>
      </c>
      <c r="I167" s="178"/>
      <c r="J167" s="179">
        <f>ROUND(I167*H167,2)</f>
        <v>0</v>
      </c>
      <c r="K167" s="180"/>
      <c r="L167" s="39"/>
      <c r="M167" s="181" t="s">
        <v>1</v>
      </c>
      <c r="N167" s="182" t="s">
        <v>43</v>
      </c>
      <c r="O167" s="77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5" t="s">
        <v>149</v>
      </c>
      <c r="AT167" s="185" t="s">
        <v>145</v>
      </c>
      <c r="AU167" s="185" t="s">
        <v>88</v>
      </c>
      <c r="AY167" s="19" t="s">
        <v>143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9" t="s">
        <v>86</v>
      </c>
      <c r="BK167" s="186">
        <f>ROUND(I167*H167,2)</f>
        <v>0</v>
      </c>
      <c r="BL167" s="19" t="s">
        <v>149</v>
      </c>
      <c r="BM167" s="185" t="s">
        <v>929</v>
      </c>
    </row>
    <row r="168" s="14" customFormat="1">
      <c r="A168" s="14"/>
      <c r="B168" s="195"/>
      <c r="C168" s="14"/>
      <c r="D168" s="188" t="s">
        <v>155</v>
      </c>
      <c r="E168" s="196" t="s">
        <v>1</v>
      </c>
      <c r="F168" s="197" t="s">
        <v>930</v>
      </c>
      <c r="G168" s="14"/>
      <c r="H168" s="198">
        <v>324.59100000000001</v>
      </c>
      <c r="I168" s="199"/>
      <c r="J168" s="14"/>
      <c r="K168" s="14"/>
      <c r="L168" s="195"/>
      <c r="M168" s="200"/>
      <c r="N168" s="201"/>
      <c r="O168" s="201"/>
      <c r="P168" s="201"/>
      <c r="Q168" s="201"/>
      <c r="R168" s="201"/>
      <c r="S168" s="201"/>
      <c r="T168" s="20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6" t="s">
        <v>155</v>
      </c>
      <c r="AU168" s="196" t="s">
        <v>88</v>
      </c>
      <c r="AV168" s="14" t="s">
        <v>88</v>
      </c>
      <c r="AW168" s="14" t="s">
        <v>34</v>
      </c>
      <c r="AX168" s="14" t="s">
        <v>86</v>
      </c>
      <c r="AY168" s="196" t="s">
        <v>143</v>
      </c>
    </row>
    <row r="169" s="2" customFormat="1" ht="24.15" customHeight="1">
      <c r="A169" s="38"/>
      <c r="B169" s="172"/>
      <c r="C169" s="173" t="s">
        <v>206</v>
      </c>
      <c r="D169" s="173" t="s">
        <v>145</v>
      </c>
      <c r="E169" s="174" t="s">
        <v>257</v>
      </c>
      <c r="F169" s="175" t="s">
        <v>258</v>
      </c>
      <c r="G169" s="176" t="s">
        <v>182</v>
      </c>
      <c r="H169" s="177">
        <v>324.59100000000001</v>
      </c>
      <c r="I169" s="178"/>
      <c r="J169" s="179">
        <f>ROUND(I169*H169,2)</f>
        <v>0</v>
      </c>
      <c r="K169" s="180"/>
      <c r="L169" s="39"/>
      <c r="M169" s="181" t="s">
        <v>1</v>
      </c>
      <c r="N169" s="182" t="s">
        <v>43</v>
      </c>
      <c r="O169" s="77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5" t="s">
        <v>149</v>
      </c>
      <c r="AT169" s="185" t="s">
        <v>145</v>
      </c>
      <c r="AU169" s="185" t="s">
        <v>88</v>
      </c>
      <c r="AY169" s="19" t="s">
        <v>143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9" t="s">
        <v>86</v>
      </c>
      <c r="BK169" s="186">
        <f>ROUND(I169*H169,2)</f>
        <v>0</v>
      </c>
      <c r="BL169" s="19" t="s">
        <v>149</v>
      </c>
      <c r="BM169" s="185" t="s">
        <v>931</v>
      </c>
    </row>
    <row r="170" s="2" customFormat="1" ht="33" customHeight="1">
      <c r="A170" s="38"/>
      <c r="B170" s="172"/>
      <c r="C170" s="173" t="s">
        <v>212</v>
      </c>
      <c r="D170" s="173" t="s">
        <v>145</v>
      </c>
      <c r="E170" s="174" t="s">
        <v>279</v>
      </c>
      <c r="F170" s="175" t="s">
        <v>280</v>
      </c>
      <c r="G170" s="176" t="s">
        <v>281</v>
      </c>
      <c r="H170" s="177">
        <v>649.18200000000002</v>
      </c>
      <c r="I170" s="178"/>
      <c r="J170" s="179">
        <f>ROUND(I170*H170,2)</f>
        <v>0</v>
      </c>
      <c r="K170" s="180"/>
      <c r="L170" s="39"/>
      <c r="M170" s="181" t="s">
        <v>1</v>
      </c>
      <c r="N170" s="182" t="s">
        <v>43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149</v>
      </c>
      <c r="AT170" s="185" t="s">
        <v>145</v>
      </c>
      <c r="AU170" s="185" t="s">
        <v>88</v>
      </c>
      <c r="AY170" s="19" t="s">
        <v>143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86</v>
      </c>
      <c r="BK170" s="186">
        <f>ROUND(I170*H170,2)</f>
        <v>0</v>
      </c>
      <c r="BL170" s="19" t="s">
        <v>149</v>
      </c>
      <c r="BM170" s="185" t="s">
        <v>932</v>
      </c>
    </row>
    <row r="171" s="14" customFormat="1">
      <c r="A171" s="14"/>
      <c r="B171" s="195"/>
      <c r="C171" s="14"/>
      <c r="D171" s="188" t="s">
        <v>155</v>
      </c>
      <c r="E171" s="196" t="s">
        <v>1</v>
      </c>
      <c r="F171" s="197" t="s">
        <v>933</v>
      </c>
      <c r="G171" s="14"/>
      <c r="H171" s="198">
        <v>649.18200000000002</v>
      </c>
      <c r="I171" s="199"/>
      <c r="J171" s="14"/>
      <c r="K171" s="14"/>
      <c r="L171" s="195"/>
      <c r="M171" s="200"/>
      <c r="N171" s="201"/>
      <c r="O171" s="201"/>
      <c r="P171" s="201"/>
      <c r="Q171" s="201"/>
      <c r="R171" s="201"/>
      <c r="S171" s="201"/>
      <c r="T171" s="20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6" t="s">
        <v>155</v>
      </c>
      <c r="AU171" s="196" t="s">
        <v>88</v>
      </c>
      <c r="AV171" s="14" t="s">
        <v>88</v>
      </c>
      <c r="AW171" s="14" t="s">
        <v>34</v>
      </c>
      <c r="AX171" s="14" t="s">
        <v>86</v>
      </c>
      <c r="AY171" s="196" t="s">
        <v>143</v>
      </c>
    </row>
    <row r="172" s="2" customFormat="1" ht="16.5" customHeight="1">
      <c r="A172" s="38"/>
      <c r="B172" s="172"/>
      <c r="C172" s="173" t="s">
        <v>224</v>
      </c>
      <c r="D172" s="173" t="s">
        <v>145</v>
      </c>
      <c r="E172" s="174" t="s">
        <v>934</v>
      </c>
      <c r="F172" s="175" t="s">
        <v>276</v>
      </c>
      <c r="G172" s="176" t="s">
        <v>182</v>
      </c>
      <c r="H172" s="177">
        <v>324.59100000000001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43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149</v>
      </c>
      <c r="AT172" s="185" t="s">
        <v>145</v>
      </c>
      <c r="AU172" s="185" t="s">
        <v>88</v>
      </c>
      <c r="AY172" s="19" t="s">
        <v>143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86</v>
      </c>
      <c r="BK172" s="186">
        <f>ROUND(I172*H172,2)</f>
        <v>0</v>
      </c>
      <c r="BL172" s="19" t="s">
        <v>149</v>
      </c>
      <c r="BM172" s="185" t="s">
        <v>935</v>
      </c>
    </row>
    <row r="173" s="14" customFormat="1">
      <c r="A173" s="14"/>
      <c r="B173" s="195"/>
      <c r="C173" s="14"/>
      <c r="D173" s="188" t="s">
        <v>155</v>
      </c>
      <c r="E173" s="196" t="s">
        <v>1</v>
      </c>
      <c r="F173" s="197" t="s">
        <v>936</v>
      </c>
      <c r="G173" s="14"/>
      <c r="H173" s="198">
        <v>324.59100000000001</v>
      </c>
      <c r="I173" s="199"/>
      <c r="J173" s="14"/>
      <c r="K173" s="14"/>
      <c r="L173" s="195"/>
      <c r="M173" s="200"/>
      <c r="N173" s="201"/>
      <c r="O173" s="201"/>
      <c r="P173" s="201"/>
      <c r="Q173" s="201"/>
      <c r="R173" s="201"/>
      <c r="S173" s="201"/>
      <c r="T173" s="20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6" t="s">
        <v>155</v>
      </c>
      <c r="AU173" s="196" t="s">
        <v>88</v>
      </c>
      <c r="AV173" s="14" t="s">
        <v>88</v>
      </c>
      <c r="AW173" s="14" t="s">
        <v>34</v>
      </c>
      <c r="AX173" s="14" t="s">
        <v>86</v>
      </c>
      <c r="AY173" s="196" t="s">
        <v>143</v>
      </c>
    </row>
    <row r="174" s="2" customFormat="1" ht="24.15" customHeight="1">
      <c r="A174" s="38"/>
      <c r="B174" s="172"/>
      <c r="C174" s="173" t="s">
        <v>251</v>
      </c>
      <c r="D174" s="173" t="s">
        <v>145</v>
      </c>
      <c r="E174" s="174" t="s">
        <v>937</v>
      </c>
      <c r="F174" s="175" t="s">
        <v>938</v>
      </c>
      <c r="G174" s="176" t="s">
        <v>182</v>
      </c>
      <c r="H174" s="177">
        <v>85.277000000000001</v>
      </c>
      <c r="I174" s="178"/>
      <c r="J174" s="179">
        <f>ROUND(I174*H174,2)</f>
        <v>0</v>
      </c>
      <c r="K174" s="180"/>
      <c r="L174" s="39"/>
      <c r="M174" s="181" t="s">
        <v>1</v>
      </c>
      <c r="N174" s="182" t="s">
        <v>43</v>
      </c>
      <c r="O174" s="77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5" t="s">
        <v>149</v>
      </c>
      <c r="AT174" s="185" t="s">
        <v>145</v>
      </c>
      <c r="AU174" s="185" t="s">
        <v>88</v>
      </c>
      <c r="AY174" s="19" t="s">
        <v>143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9" t="s">
        <v>86</v>
      </c>
      <c r="BK174" s="186">
        <f>ROUND(I174*H174,2)</f>
        <v>0</v>
      </c>
      <c r="BL174" s="19" t="s">
        <v>149</v>
      </c>
      <c r="BM174" s="185" t="s">
        <v>939</v>
      </c>
    </row>
    <row r="175" s="13" customFormat="1">
      <c r="A175" s="13"/>
      <c r="B175" s="187"/>
      <c r="C175" s="13"/>
      <c r="D175" s="188" t="s">
        <v>155</v>
      </c>
      <c r="E175" s="189" t="s">
        <v>1</v>
      </c>
      <c r="F175" s="190" t="s">
        <v>940</v>
      </c>
      <c r="G175" s="13"/>
      <c r="H175" s="189" t="s">
        <v>1</v>
      </c>
      <c r="I175" s="191"/>
      <c r="J175" s="13"/>
      <c r="K175" s="13"/>
      <c r="L175" s="187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155</v>
      </c>
      <c r="AU175" s="189" t="s">
        <v>88</v>
      </c>
      <c r="AV175" s="13" t="s">
        <v>86</v>
      </c>
      <c r="AW175" s="13" t="s">
        <v>34</v>
      </c>
      <c r="AX175" s="13" t="s">
        <v>78</v>
      </c>
      <c r="AY175" s="189" t="s">
        <v>143</v>
      </c>
    </row>
    <row r="176" s="14" customFormat="1">
      <c r="A176" s="14"/>
      <c r="B176" s="195"/>
      <c r="C176" s="14"/>
      <c r="D176" s="188" t="s">
        <v>155</v>
      </c>
      <c r="E176" s="196" t="s">
        <v>1</v>
      </c>
      <c r="F176" s="197" t="s">
        <v>910</v>
      </c>
      <c r="G176" s="14"/>
      <c r="H176" s="198">
        <v>363.30000000000001</v>
      </c>
      <c r="I176" s="199"/>
      <c r="J176" s="14"/>
      <c r="K176" s="14"/>
      <c r="L176" s="195"/>
      <c r="M176" s="200"/>
      <c r="N176" s="201"/>
      <c r="O176" s="201"/>
      <c r="P176" s="201"/>
      <c r="Q176" s="201"/>
      <c r="R176" s="201"/>
      <c r="S176" s="201"/>
      <c r="T176" s="20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6" t="s">
        <v>155</v>
      </c>
      <c r="AU176" s="196" t="s">
        <v>88</v>
      </c>
      <c r="AV176" s="14" t="s">
        <v>88</v>
      </c>
      <c r="AW176" s="14" t="s">
        <v>34</v>
      </c>
      <c r="AX176" s="14" t="s">
        <v>78</v>
      </c>
      <c r="AY176" s="196" t="s">
        <v>143</v>
      </c>
    </row>
    <row r="177" s="14" customFormat="1">
      <c r="A177" s="14"/>
      <c r="B177" s="195"/>
      <c r="C177" s="14"/>
      <c r="D177" s="188" t="s">
        <v>155</v>
      </c>
      <c r="E177" s="196" t="s">
        <v>1</v>
      </c>
      <c r="F177" s="197" t="s">
        <v>911</v>
      </c>
      <c r="G177" s="14"/>
      <c r="H177" s="198">
        <v>18</v>
      </c>
      <c r="I177" s="199"/>
      <c r="J177" s="14"/>
      <c r="K177" s="14"/>
      <c r="L177" s="195"/>
      <c r="M177" s="200"/>
      <c r="N177" s="201"/>
      <c r="O177" s="201"/>
      <c r="P177" s="201"/>
      <c r="Q177" s="201"/>
      <c r="R177" s="201"/>
      <c r="S177" s="201"/>
      <c r="T177" s="20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6" t="s">
        <v>155</v>
      </c>
      <c r="AU177" s="196" t="s">
        <v>88</v>
      </c>
      <c r="AV177" s="14" t="s">
        <v>88</v>
      </c>
      <c r="AW177" s="14" t="s">
        <v>34</v>
      </c>
      <c r="AX177" s="14" t="s">
        <v>78</v>
      </c>
      <c r="AY177" s="196" t="s">
        <v>143</v>
      </c>
    </row>
    <row r="178" s="13" customFormat="1">
      <c r="A178" s="13"/>
      <c r="B178" s="187"/>
      <c r="C178" s="13"/>
      <c r="D178" s="188" t="s">
        <v>155</v>
      </c>
      <c r="E178" s="189" t="s">
        <v>1</v>
      </c>
      <c r="F178" s="190" t="s">
        <v>941</v>
      </c>
      <c r="G178" s="13"/>
      <c r="H178" s="189" t="s">
        <v>1</v>
      </c>
      <c r="I178" s="191"/>
      <c r="J178" s="13"/>
      <c r="K178" s="13"/>
      <c r="L178" s="187"/>
      <c r="M178" s="192"/>
      <c r="N178" s="193"/>
      <c r="O178" s="193"/>
      <c r="P178" s="193"/>
      <c r="Q178" s="193"/>
      <c r="R178" s="193"/>
      <c r="S178" s="193"/>
      <c r="T178" s="19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155</v>
      </c>
      <c r="AU178" s="189" t="s">
        <v>88</v>
      </c>
      <c r="AV178" s="13" t="s">
        <v>86</v>
      </c>
      <c r="AW178" s="13" t="s">
        <v>34</v>
      </c>
      <c r="AX178" s="13" t="s">
        <v>78</v>
      </c>
      <c r="AY178" s="189" t="s">
        <v>143</v>
      </c>
    </row>
    <row r="179" s="14" customFormat="1">
      <c r="A179" s="14"/>
      <c r="B179" s="195"/>
      <c r="C179" s="14"/>
      <c r="D179" s="188" t="s">
        <v>155</v>
      </c>
      <c r="E179" s="196" t="s">
        <v>1</v>
      </c>
      <c r="F179" s="197" t="s">
        <v>942</v>
      </c>
      <c r="G179" s="14"/>
      <c r="H179" s="198">
        <v>-282.16300000000001</v>
      </c>
      <c r="I179" s="199"/>
      <c r="J179" s="14"/>
      <c r="K179" s="14"/>
      <c r="L179" s="195"/>
      <c r="M179" s="200"/>
      <c r="N179" s="201"/>
      <c r="O179" s="201"/>
      <c r="P179" s="201"/>
      <c r="Q179" s="201"/>
      <c r="R179" s="201"/>
      <c r="S179" s="201"/>
      <c r="T179" s="20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6" t="s">
        <v>155</v>
      </c>
      <c r="AU179" s="196" t="s">
        <v>88</v>
      </c>
      <c r="AV179" s="14" t="s">
        <v>88</v>
      </c>
      <c r="AW179" s="14" t="s">
        <v>34</v>
      </c>
      <c r="AX179" s="14" t="s">
        <v>78</v>
      </c>
      <c r="AY179" s="196" t="s">
        <v>143</v>
      </c>
    </row>
    <row r="180" s="14" customFormat="1">
      <c r="A180" s="14"/>
      <c r="B180" s="195"/>
      <c r="C180" s="14"/>
      <c r="D180" s="188" t="s">
        <v>155</v>
      </c>
      <c r="E180" s="196" t="s">
        <v>1</v>
      </c>
      <c r="F180" s="197" t="s">
        <v>943</v>
      </c>
      <c r="G180" s="14"/>
      <c r="H180" s="198">
        <v>-13.859999999999999</v>
      </c>
      <c r="I180" s="199"/>
      <c r="J180" s="14"/>
      <c r="K180" s="14"/>
      <c r="L180" s="195"/>
      <c r="M180" s="200"/>
      <c r="N180" s="201"/>
      <c r="O180" s="201"/>
      <c r="P180" s="201"/>
      <c r="Q180" s="201"/>
      <c r="R180" s="201"/>
      <c r="S180" s="201"/>
      <c r="T180" s="20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6" t="s">
        <v>155</v>
      </c>
      <c r="AU180" s="196" t="s">
        <v>88</v>
      </c>
      <c r="AV180" s="14" t="s">
        <v>88</v>
      </c>
      <c r="AW180" s="14" t="s">
        <v>34</v>
      </c>
      <c r="AX180" s="14" t="s">
        <v>78</v>
      </c>
      <c r="AY180" s="196" t="s">
        <v>143</v>
      </c>
    </row>
    <row r="181" s="15" customFormat="1">
      <c r="A181" s="15"/>
      <c r="B181" s="203"/>
      <c r="C181" s="15"/>
      <c r="D181" s="188" t="s">
        <v>155</v>
      </c>
      <c r="E181" s="204" t="s">
        <v>1</v>
      </c>
      <c r="F181" s="205" t="s">
        <v>163</v>
      </c>
      <c r="G181" s="15"/>
      <c r="H181" s="206">
        <v>85.277000000000001</v>
      </c>
      <c r="I181" s="207"/>
      <c r="J181" s="15"/>
      <c r="K181" s="15"/>
      <c r="L181" s="203"/>
      <c r="M181" s="208"/>
      <c r="N181" s="209"/>
      <c r="O181" s="209"/>
      <c r="P181" s="209"/>
      <c r="Q181" s="209"/>
      <c r="R181" s="209"/>
      <c r="S181" s="209"/>
      <c r="T181" s="21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4" t="s">
        <v>155</v>
      </c>
      <c r="AU181" s="204" t="s">
        <v>88</v>
      </c>
      <c r="AV181" s="15" t="s">
        <v>149</v>
      </c>
      <c r="AW181" s="15" t="s">
        <v>34</v>
      </c>
      <c r="AX181" s="15" t="s">
        <v>86</v>
      </c>
      <c r="AY181" s="204" t="s">
        <v>143</v>
      </c>
    </row>
    <row r="182" s="2" customFormat="1" ht="24.15" customHeight="1">
      <c r="A182" s="38"/>
      <c r="B182" s="172"/>
      <c r="C182" s="173" t="s">
        <v>256</v>
      </c>
      <c r="D182" s="173" t="s">
        <v>145</v>
      </c>
      <c r="E182" s="174" t="s">
        <v>285</v>
      </c>
      <c r="F182" s="175" t="s">
        <v>286</v>
      </c>
      <c r="G182" s="176" t="s">
        <v>153</v>
      </c>
      <c r="H182" s="177">
        <v>105.8</v>
      </c>
      <c r="I182" s="178"/>
      <c r="J182" s="179">
        <f>ROUND(I182*H182,2)</f>
        <v>0</v>
      </c>
      <c r="K182" s="180"/>
      <c r="L182" s="39"/>
      <c r="M182" s="181" t="s">
        <v>1</v>
      </c>
      <c r="N182" s="182" t="s">
        <v>43</v>
      </c>
      <c r="O182" s="77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5" t="s">
        <v>149</v>
      </c>
      <c r="AT182" s="185" t="s">
        <v>145</v>
      </c>
      <c r="AU182" s="185" t="s">
        <v>88</v>
      </c>
      <c r="AY182" s="19" t="s">
        <v>143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9" t="s">
        <v>86</v>
      </c>
      <c r="BK182" s="186">
        <f>ROUND(I182*H182,2)</f>
        <v>0</v>
      </c>
      <c r="BL182" s="19" t="s">
        <v>149</v>
      </c>
      <c r="BM182" s="185" t="s">
        <v>944</v>
      </c>
    </row>
    <row r="183" s="14" customFormat="1">
      <c r="A183" s="14"/>
      <c r="B183" s="195"/>
      <c r="C183" s="14"/>
      <c r="D183" s="188" t="s">
        <v>155</v>
      </c>
      <c r="E183" s="196" t="s">
        <v>1</v>
      </c>
      <c r="F183" s="197" t="s">
        <v>945</v>
      </c>
      <c r="G183" s="14"/>
      <c r="H183" s="198">
        <v>96</v>
      </c>
      <c r="I183" s="199"/>
      <c r="J183" s="14"/>
      <c r="K183" s="14"/>
      <c r="L183" s="195"/>
      <c r="M183" s="200"/>
      <c r="N183" s="201"/>
      <c r="O183" s="201"/>
      <c r="P183" s="201"/>
      <c r="Q183" s="201"/>
      <c r="R183" s="201"/>
      <c r="S183" s="201"/>
      <c r="T183" s="20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6" t="s">
        <v>155</v>
      </c>
      <c r="AU183" s="196" t="s">
        <v>88</v>
      </c>
      <c r="AV183" s="14" t="s">
        <v>88</v>
      </c>
      <c r="AW183" s="14" t="s">
        <v>34</v>
      </c>
      <c r="AX183" s="14" t="s">
        <v>78</v>
      </c>
      <c r="AY183" s="196" t="s">
        <v>143</v>
      </c>
    </row>
    <row r="184" s="14" customFormat="1">
      <c r="A184" s="14"/>
      <c r="B184" s="195"/>
      <c r="C184" s="14"/>
      <c r="D184" s="188" t="s">
        <v>155</v>
      </c>
      <c r="E184" s="196" t="s">
        <v>1</v>
      </c>
      <c r="F184" s="197" t="s">
        <v>946</v>
      </c>
      <c r="G184" s="14"/>
      <c r="H184" s="198">
        <v>9.8000000000000007</v>
      </c>
      <c r="I184" s="199"/>
      <c r="J184" s="14"/>
      <c r="K184" s="14"/>
      <c r="L184" s="195"/>
      <c r="M184" s="200"/>
      <c r="N184" s="201"/>
      <c r="O184" s="201"/>
      <c r="P184" s="201"/>
      <c r="Q184" s="201"/>
      <c r="R184" s="201"/>
      <c r="S184" s="201"/>
      <c r="T184" s="20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6" t="s">
        <v>155</v>
      </c>
      <c r="AU184" s="196" t="s">
        <v>88</v>
      </c>
      <c r="AV184" s="14" t="s">
        <v>88</v>
      </c>
      <c r="AW184" s="14" t="s">
        <v>34</v>
      </c>
      <c r="AX184" s="14" t="s">
        <v>78</v>
      </c>
      <c r="AY184" s="196" t="s">
        <v>143</v>
      </c>
    </row>
    <row r="185" s="15" customFormat="1">
      <c r="A185" s="15"/>
      <c r="B185" s="203"/>
      <c r="C185" s="15"/>
      <c r="D185" s="188" t="s">
        <v>155</v>
      </c>
      <c r="E185" s="204" t="s">
        <v>1</v>
      </c>
      <c r="F185" s="205" t="s">
        <v>163</v>
      </c>
      <c r="G185" s="15"/>
      <c r="H185" s="206">
        <v>105.8</v>
      </c>
      <c r="I185" s="207"/>
      <c r="J185" s="15"/>
      <c r="K185" s="15"/>
      <c r="L185" s="203"/>
      <c r="M185" s="208"/>
      <c r="N185" s="209"/>
      <c r="O185" s="209"/>
      <c r="P185" s="209"/>
      <c r="Q185" s="209"/>
      <c r="R185" s="209"/>
      <c r="S185" s="209"/>
      <c r="T185" s="21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04" t="s">
        <v>155</v>
      </c>
      <c r="AU185" s="204" t="s">
        <v>88</v>
      </c>
      <c r="AV185" s="15" t="s">
        <v>149</v>
      </c>
      <c r="AW185" s="15" t="s">
        <v>34</v>
      </c>
      <c r="AX185" s="15" t="s">
        <v>86</v>
      </c>
      <c r="AY185" s="204" t="s">
        <v>143</v>
      </c>
    </row>
    <row r="186" s="12" customFormat="1" ht="22.8" customHeight="1">
      <c r="A186" s="12"/>
      <c r="B186" s="159"/>
      <c r="C186" s="12"/>
      <c r="D186" s="160" t="s">
        <v>77</v>
      </c>
      <c r="E186" s="170" t="s">
        <v>88</v>
      </c>
      <c r="F186" s="170" t="s">
        <v>289</v>
      </c>
      <c r="G186" s="12"/>
      <c r="H186" s="12"/>
      <c r="I186" s="162"/>
      <c r="J186" s="171">
        <f>BK186</f>
        <v>0</v>
      </c>
      <c r="K186" s="12"/>
      <c r="L186" s="159"/>
      <c r="M186" s="164"/>
      <c r="N186" s="165"/>
      <c r="O186" s="165"/>
      <c r="P186" s="166">
        <f>SUM(P187:P235)</f>
        <v>0</v>
      </c>
      <c r="Q186" s="165"/>
      <c r="R186" s="166">
        <f>SUM(R187:R235)</f>
        <v>144.47869341000001</v>
      </c>
      <c r="S186" s="165"/>
      <c r="T186" s="167">
        <f>SUM(T187:T235)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0" t="s">
        <v>86</v>
      </c>
      <c r="AT186" s="168" t="s">
        <v>77</v>
      </c>
      <c r="AU186" s="168" t="s">
        <v>86</v>
      </c>
      <c r="AY186" s="160" t="s">
        <v>143</v>
      </c>
      <c r="BK186" s="169">
        <f>SUM(BK187:BK235)</f>
        <v>0</v>
      </c>
    </row>
    <row r="187" s="2" customFormat="1" ht="24.15" customHeight="1">
      <c r="A187" s="38"/>
      <c r="B187" s="172"/>
      <c r="C187" s="173" t="s">
        <v>262</v>
      </c>
      <c r="D187" s="173" t="s">
        <v>145</v>
      </c>
      <c r="E187" s="174" t="s">
        <v>310</v>
      </c>
      <c r="F187" s="175" t="s">
        <v>311</v>
      </c>
      <c r="G187" s="176" t="s">
        <v>182</v>
      </c>
      <c r="H187" s="177">
        <v>15.818</v>
      </c>
      <c r="I187" s="178"/>
      <c r="J187" s="179">
        <f>ROUND(I187*H187,2)</f>
        <v>0</v>
      </c>
      <c r="K187" s="180"/>
      <c r="L187" s="39"/>
      <c r="M187" s="181" t="s">
        <v>1</v>
      </c>
      <c r="N187" s="182" t="s">
        <v>43</v>
      </c>
      <c r="O187" s="77"/>
      <c r="P187" s="183">
        <f>O187*H187</f>
        <v>0</v>
      </c>
      <c r="Q187" s="183">
        <v>1.98</v>
      </c>
      <c r="R187" s="183">
        <f>Q187*H187</f>
        <v>31.31964</v>
      </c>
      <c r="S187" s="183">
        <v>0</v>
      </c>
      <c r="T187" s="18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5" t="s">
        <v>149</v>
      </c>
      <c r="AT187" s="185" t="s">
        <v>145</v>
      </c>
      <c r="AU187" s="185" t="s">
        <v>88</v>
      </c>
      <c r="AY187" s="19" t="s">
        <v>143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9" t="s">
        <v>86</v>
      </c>
      <c r="BK187" s="186">
        <f>ROUND(I187*H187,2)</f>
        <v>0</v>
      </c>
      <c r="BL187" s="19" t="s">
        <v>149</v>
      </c>
      <c r="BM187" s="185" t="s">
        <v>947</v>
      </c>
    </row>
    <row r="188" s="13" customFormat="1">
      <c r="A188" s="13"/>
      <c r="B188" s="187"/>
      <c r="C188" s="13"/>
      <c r="D188" s="188" t="s">
        <v>155</v>
      </c>
      <c r="E188" s="189" t="s">
        <v>1</v>
      </c>
      <c r="F188" s="190" t="s">
        <v>948</v>
      </c>
      <c r="G188" s="13"/>
      <c r="H188" s="189" t="s">
        <v>1</v>
      </c>
      <c r="I188" s="191"/>
      <c r="J188" s="13"/>
      <c r="K188" s="13"/>
      <c r="L188" s="187"/>
      <c r="M188" s="192"/>
      <c r="N188" s="193"/>
      <c r="O188" s="193"/>
      <c r="P188" s="193"/>
      <c r="Q188" s="193"/>
      <c r="R188" s="193"/>
      <c r="S188" s="193"/>
      <c r="T188" s="19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9" t="s">
        <v>155</v>
      </c>
      <c r="AU188" s="189" t="s">
        <v>88</v>
      </c>
      <c r="AV188" s="13" t="s">
        <v>86</v>
      </c>
      <c r="AW188" s="13" t="s">
        <v>34</v>
      </c>
      <c r="AX188" s="13" t="s">
        <v>78</v>
      </c>
      <c r="AY188" s="189" t="s">
        <v>143</v>
      </c>
    </row>
    <row r="189" s="14" customFormat="1">
      <c r="A189" s="14"/>
      <c r="B189" s="195"/>
      <c r="C189" s="14"/>
      <c r="D189" s="188" t="s">
        <v>155</v>
      </c>
      <c r="E189" s="196" t="s">
        <v>1</v>
      </c>
      <c r="F189" s="197" t="s">
        <v>949</v>
      </c>
      <c r="G189" s="14"/>
      <c r="H189" s="198">
        <v>14.4</v>
      </c>
      <c r="I189" s="199"/>
      <c r="J189" s="14"/>
      <c r="K189" s="14"/>
      <c r="L189" s="195"/>
      <c r="M189" s="200"/>
      <c r="N189" s="201"/>
      <c r="O189" s="201"/>
      <c r="P189" s="201"/>
      <c r="Q189" s="201"/>
      <c r="R189" s="201"/>
      <c r="S189" s="201"/>
      <c r="T189" s="20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6" t="s">
        <v>155</v>
      </c>
      <c r="AU189" s="196" t="s">
        <v>88</v>
      </c>
      <c r="AV189" s="14" t="s">
        <v>88</v>
      </c>
      <c r="AW189" s="14" t="s">
        <v>34</v>
      </c>
      <c r="AX189" s="14" t="s">
        <v>78</v>
      </c>
      <c r="AY189" s="196" t="s">
        <v>143</v>
      </c>
    </row>
    <row r="190" s="14" customFormat="1">
      <c r="A190" s="14"/>
      <c r="B190" s="195"/>
      <c r="C190" s="14"/>
      <c r="D190" s="188" t="s">
        <v>155</v>
      </c>
      <c r="E190" s="196" t="s">
        <v>1</v>
      </c>
      <c r="F190" s="197" t="s">
        <v>950</v>
      </c>
      <c r="G190" s="14"/>
      <c r="H190" s="198">
        <v>0.41999999999999998</v>
      </c>
      <c r="I190" s="199"/>
      <c r="J190" s="14"/>
      <c r="K190" s="14"/>
      <c r="L190" s="195"/>
      <c r="M190" s="200"/>
      <c r="N190" s="201"/>
      <c r="O190" s="201"/>
      <c r="P190" s="201"/>
      <c r="Q190" s="201"/>
      <c r="R190" s="201"/>
      <c r="S190" s="201"/>
      <c r="T190" s="20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6" t="s">
        <v>155</v>
      </c>
      <c r="AU190" s="196" t="s">
        <v>88</v>
      </c>
      <c r="AV190" s="14" t="s">
        <v>88</v>
      </c>
      <c r="AW190" s="14" t="s">
        <v>34</v>
      </c>
      <c r="AX190" s="14" t="s">
        <v>78</v>
      </c>
      <c r="AY190" s="196" t="s">
        <v>143</v>
      </c>
    </row>
    <row r="191" s="14" customFormat="1">
      <c r="A191" s="14"/>
      <c r="B191" s="195"/>
      <c r="C191" s="14"/>
      <c r="D191" s="188" t="s">
        <v>155</v>
      </c>
      <c r="E191" s="196" t="s">
        <v>1</v>
      </c>
      <c r="F191" s="197" t="s">
        <v>951</v>
      </c>
      <c r="G191" s="14"/>
      <c r="H191" s="198">
        <v>0.19800000000000001</v>
      </c>
      <c r="I191" s="199"/>
      <c r="J191" s="14"/>
      <c r="K191" s="14"/>
      <c r="L191" s="195"/>
      <c r="M191" s="200"/>
      <c r="N191" s="201"/>
      <c r="O191" s="201"/>
      <c r="P191" s="201"/>
      <c r="Q191" s="201"/>
      <c r="R191" s="201"/>
      <c r="S191" s="201"/>
      <c r="T191" s="20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6" t="s">
        <v>155</v>
      </c>
      <c r="AU191" s="196" t="s">
        <v>88</v>
      </c>
      <c r="AV191" s="14" t="s">
        <v>88</v>
      </c>
      <c r="AW191" s="14" t="s">
        <v>34</v>
      </c>
      <c r="AX191" s="14" t="s">
        <v>78</v>
      </c>
      <c r="AY191" s="196" t="s">
        <v>143</v>
      </c>
    </row>
    <row r="192" s="13" customFormat="1">
      <c r="A192" s="13"/>
      <c r="B192" s="187"/>
      <c r="C192" s="13"/>
      <c r="D192" s="188" t="s">
        <v>155</v>
      </c>
      <c r="E192" s="189" t="s">
        <v>1</v>
      </c>
      <c r="F192" s="190" t="s">
        <v>952</v>
      </c>
      <c r="G192" s="13"/>
      <c r="H192" s="189" t="s">
        <v>1</v>
      </c>
      <c r="I192" s="191"/>
      <c r="J192" s="13"/>
      <c r="K192" s="13"/>
      <c r="L192" s="187"/>
      <c r="M192" s="192"/>
      <c r="N192" s="193"/>
      <c r="O192" s="193"/>
      <c r="P192" s="193"/>
      <c r="Q192" s="193"/>
      <c r="R192" s="193"/>
      <c r="S192" s="193"/>
      <c r="T192" s="19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9" t="s">
        <v>155</v>
      </c>
      <c r="AU192" s="189" t="s">
        <v>88</v>
      </c>
      <c r="AV192" s="13" t="s">
        <v>86</v>
      </c>
      <c r="AW192" s="13" t="s">
        <v>34</v>
      </c>
      <c r="AX192" s="13" t="s">
        <v>78</v>
      </c>
      <c r="AY192" s="189" t="s">
        <v>143</v>
      </c>
    </row>
    <row r="193" s="14" customFormat="1">
      <c r="A193" s="14"/>
      <c r="B193" s="195"/>
      <c r="C193" s="14"/>
      <c r="D193" s="188" t="s">
        <v>155</v>
      </c>
      <c r="E193" s="196" t="s">
        <v>1</v>
      </c>
      <c r="F193" s="197" t="s">
        <v>953</v>
      </c>
      <c r="G193" s="14"/>
      <c r="H193" s="198">
        <v>0.68000000000000005</v>
      </c>
      <c r="I193" s="199"/>
      <c r="J193" s="14"/>
      <c r="K193" s="14"/>
      <c r="L193" s="195"/>
      <c r="M193" s="200"/>
      <c r="N193" s="201"/>
      <c r="O193" s="201"/>
      <c r="P193" s="201"/>
      <c r="Q193" s="201"/>
      <c r="R193" s="201"/>
      <c r="S193" s="201"/>
      <c r="T193" s="20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6" t="s">
        <v>155</v>
      </c>
      <c r="AU193" s="196" t="s">
        <v>88</v>
      </c>
      <c r="AV193" s="14" t="s">
        <v>88</v>
      </c>
      <c r="AW193" s="14" t="s">
        <v>34</v>
      </c>
      <c r="AX193" s="14" t="s">
        <v>78</v>
      </c>
      <c r="AY193" s="196" t="s">
        <v>143</v>
      </c>
    </row>
    <row r="194" s="14" customFormat="1">
      <c r="A194" s="14"/>
      <c r="B194" s="195"/>
      <c r="C194" s="14"/>
      <c r="D194" s="188" t="s">
        <v>155</v>
      </c>
      <c r="E194" s="196" t="s">
        <v>1</v>
      </c>
      <c r="F194" s="197" t="s">
        <v>954</v>
      </c>
      <c r="G194" s="14"/>
      <c r="H194" s="198">
        <v>0.12</v>
      </c>
      <c r="I194" s="199"/>
      <c r="J194" s="14"/>
      <c r="K194" s="14"/>
      <c r="L194" s="195"/>
      <c r="M194" s="200"/>
      <c r="N194" s="201"/>
      <c r="O194" s="201"/>
      <c r="P194" s="201"/>
      <c r="Q194" s="201"/>
      <c r="R194" s="201"/>
      <c r="S194" s="201"/>
      <c r="T194" s="20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6" t="s">
        <v>155</v>
      </c>
      <c r="AU194" s="196" t="s">
        <v>88</v>
      </c>
      <c r="AV194" s="14" t="s">
        <v>88</v>
      </c>
      <c r="AW194" s="14" t="s">
        <v>34</v>
      </c>
      <c r="AX194" s="14" t="s">
        <v>78</v>
      </c>
      <c r="AY194" s="196" t="s">
        <v>143</v>
      </c>
    </row>
    <row r="195" s="15" customFormat="1">
      <c r="A195" s="15"/>
      <c r="B195" s="203"/>
      <c r="C195" s="15"/>
      <c r="D195" s="188" t="s">
        <v>155</v>
      </c>
      <c r="E195" s="204" t="s">
        <v>1</v>
      </c>
      <c r="F195" s="205" t="s">
        <v>163</v>
      </c>
      <c r="G195" s="15"/>
      <c r="H195" s="206">
        <v>15.818</v>
      </c>
      <c r="I195" s="207"/>
      <c r="J195" s="15"/>
      <c r="K195" s="15"/>
      <c r="L195" s="203"/>
      <c r="M195" s="208"/>
      <c r="N195" s="209"/>
      <c r="O195" s="209"/>
      <c r="P195" s="209"/>
      <c r="Q195" s="209"/>
      <c r="R195" s="209"/>
      <c r="S195" s="209"/>
      <c r="T195" s="21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04" t="s">
        <v>155</v>
      </c>
      <c r="AU195" s="204" t="s">
        <v>88</v>
      </c>
      <c r="AV195" s="15" t="s">
        <v>149</v>
      </c>
      <c r="AW195" s="15" t="s">
        <v>34</v>
      </c>
      <c r="AX195" s="15" t="s">
        <v>86</v>
      </c>
      <c r="AY195" s="204" t="s">
        <v>143</v>
      </c>
    </row>
    <row r="196" s="2" customFormat="1" ht="16.5" customHeight="1">
      <c r="A196" s="38"/>
      <c r="B196" s="172"/>
      <c r="C196" s="173" t="s">
        <v>274</v>
      </c>
      <c r="D196" s="173" t="s">
        <v>145</v>
      </c>
      <c r="E196" s="174" t="s">
        <v>955</v>
      </c>
      <c r="F196" s="175" t="s">
        <v>956</v>
      </c>
      <c r="G196" s="176" t="s">
        <v>182</v>
      </c>
      <c r="H196" s="177">
        <v>16.41</v>
      </c>
      <c r="I196" s="178"/>
      <c r="J196" s="179">
        <f>ROUND(I196*H196,2)</f>
        <v>0</v>
      </c>
      <c r="K196" s="180"/>
      <c r="L196" s="39"/>
      <c r="M196" s="181" t="s">
        <v>1</v>
      </c>
      <c r="N196" s="182" t="s">
        <v>43</v>
      </c>
      <c r="O196" s="77"/>
      <c r="P196" s="183">
        <f>O196*H196</f>
        <v>0</v>
      </c>
      <c r="Q196" s="183">
        <v>2.45329</v>
      </c>
      <c r="R196" s="183">
        <f>Q196*H196</f>
        <v>40.258488900000003</v>
      </c>
      <c r="S196" s="183">
        <v>0</v>
      </c>
      <c r="T196" s="18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5" t="s">
        <v>149</v>
      </c>
      <c r="AT196" s="185" t="s">
        <v>145</v>
      </c>
      <c r="AU196" s="185" t="s">
        <v>88</v>
      </c>
      <c r="AY196" s="19" t="s">
        <v>143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9" t="s">
        <v>86</v>
      </c>
      <c r="BK196" s="186">
        <f>ROUND(I196*H196,2)</f>
        <v>0</v>
      </c>
      <c r="BL196" s="19" t="s">
        <v>149</v>
      </c>
      <c r="BM196" s="185" t="s">
        <v>957</v>
      </c>
    </row>
    <row r="197" s="13" customFormat="1">
      <c r="A197" s="13"/>
      <c r="B197" s="187"/>
      <c r="C197" s="13"/>
      <c r="D197" s="188" t="s">
        <v>155</v>
      </c>
      <c r="E197" s="189" t="s">
        <v>1</v>
      </c>
      <c r="F197" s="190" t="s">
        <v>948</v>
      </c>
      <c r="G197" s="13"/>
      <c r="H197" s="189" t="s">
        <v>1</v>
      </c>
      <c r="I197" s="191"/>
      <c r="J197" s="13"/>
      <c r="K197" s="13"/>
      <c r="L197" s="187"/>
      <c r="M197" s="192"/>
      <c r="N197" s="193"/>
      <c r="O197" s="193"/>
      <c r="P197" s="193"/>
      <c r="Q197" s="193"/>
      <c r="R197" s="193"/>
      <c r="S197" s="193"/>
      <c r="T197" s="19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9" t="s">
        <v>155</v>
      </c>
      <c r="AU197" s="189" t="s">
        <v>88</v>
      </c>
      <c r="AV197" s="13" t="s">
        <v>86</v>
      </c>
      <c r="AW197" s="13" t="s">
        <v>34</v>
      </c>
      <c r="AX197" s="13" t="s">
        <v>78</v>
      </c>
      <c r="AY197" s="189" t="s">
        <v>143</v>
      </c>
    </row>
    <row r="198" s="14" customFormat="1">
      <c r="A198" s="14"/>
      <c r="B198" s="195"/>
      <c r="C198" s="14"/>
      <c r="D198" s="188" t="s">
        <v>155</v>
      </c>
      <c r="E198" s="196" t="s">
        <v>1</v>
      </c>
      <c r="F198" s="197" t="s">
        <v>958</v>
      </c>
      <c r="G198" s="14"/>
      <c r="H198" s="198">
        <v>15.359999999999999</v>
      </c>
      <c r="I198" s="199"/>
      <c r="J198" s="14"/>
      <c r="K198" s="14"/>
      <c r="L198" s="195"/>
      <c r="M198" s="200"/>
      <c r="N198" s="201"/>
      <c r="O198" s="201"/>
      <c r="P198" s="201"/>
      <c r="Q198" s="201"/>
      <c r="R198" s="201"/>
      <c r="S198" s="201"/>
      <c r="T198" s="20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6" t="s">
        <v>155</v>
      </c>
      <c r="AU198" s="196" t="s">
        <v>88</v>
      </c>
      <c r="AV198" s="14" t="s">
        <v>88</v>
      </c>
      <c r="AW198" s="14" t="s">
        <v>34</v>
      </c>
      <c r="AX198" s="14" t="s">
        <v>78</v>
      </c>
      <c r="AY198" s="196" t="s">
        <v>143</v>
      </c>
    </row>
    <row r="199" s="14" customFormat="1">
      <c r="A199" s="14"/>
      <c r="B199" s="195"/>
      <c r="C199" s="14"/>
      <c r="D199" s="188" t="s">
        <v>155</v>
      </c>
      <c r="E199" s="196" t="s">
        <v>1</v>
      </c>
      <c r="F199" s="197" t="s">
        <v>959</v>
      </c>
      <c r="G199" s="14"/>
      <c r="H199" s="198">
        <v>1.05</v>
      </c>
      <c r="I199" s="199"/>
      <c r="J199" s="14"/>
      <c r="K199" s="14"/>
      <c r="L199" s="195"/>
      <c r="M199" s="200"/>
      <c r="N199" s="201"/>
      <c r="O199" s="201"/>
      <c r="P199" s="201"/>
      <c r="Q199" s="201"/>
      <c r="R199" s="201"/>
      <c r="S199" s="201"/>
      <c r="T199" s="20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6" t="s">
        <v>155</v>
      </c>
      <c r="AU199" s="196" t="s">
        <v>88</v>
      </c>
      <c r="AV199" s="14" t="s">
        <v>88</v>
      </c>
      <c r="AW199" s="14" t="s">
        <v>34</v>
      </c>
      <c r="AX199" s="14" t="s">
        <v>78</v>
      </c>
      <c r="AY199" s="196" t="s">
        <v>143</v>
      </c>
    </row>
    <row r="200" s="15" customFormat="1">
      <c r="A200" s="15"/>
      <c r="B200" s="203"/>
      <c r="C200" s="15"/>
      <c r="D200" s="188" t="s">
        <v>155</v>
      </c>
      <c r="E200" s="204" t="s">
        <v>1</v>
      </c>
      <c r="F200" s="205" t="s">
        <v>163</v>
      </c>
      <c r="G200" s="15"/>
      <c r="H200" s="206">
        <v>16.41</v>
      </c>
      <c r="I200" s="207"/>
      <c r="J200" s="15"/>
      <c r="K200" s="15"/>
      <c r="L200" s="203"/>
      <c r="M200" s="208"/>
      <c r="N200" s="209"/>
      <c r="O200" s="209"/>
      <c r="P200" s="209"/>
      <c r="Q200" s="209"/>
      <c r="R200" s="209"/>
      <c r="S200" s="209"/>
      <c r="T200" s="21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04" t="s">
        <v>155</v>
      </c>
      <c r="AU200" s="204" t="s">
        <v>88</v>
      </c>
      <c r="AV200" s="15" t="s">
        <v>149</v>
      </c>
      <c r="AW200" s="15" t="s">
        <v>34</v>
      </c>
      <c r="AX200" s="15" t="s">
        <v>86</v>
      </c>
      <c r="AY200" s="204" t="s">
        <v>143</v>
      </c>
    </row>
    <row r="201" s="2" customFormat="1" ht="16.5" customHeight="1">
      <c r="A201" s="38"/>
      <c r="B201" s="172"/>
      <c r="C201" s="173" t="s">
        <v>8</v>
      </c>
      <c r="D201" s="173" t="s">
        <v>145</v>
      </c>
      <c r="E201" s="174" t="s">
        <v>960</v>
      </c>
      <c r="F201" s="175" t="s">
        <v>961</v>
      </c>
      <c r="G201" s="176" t="s">
        <v>153</v>
      </c>
      <c r="H201" s="177">
        <v>8.0999999999999996</v>
      </c>
      <c r="I201" s="178"/>
      <c r="J201" s="179">
        <f>ROUND(I201*H201,2)</f>
        <v>0</v>
      </c>
      <c r="K201" s="180"/>
      <c r="L201" s="39"/>
      <c r="M201" s="181" t="s">
        <v>1</v>
      </c>
      <c r="N201" s="182" t="s">
        <v>43</v>
      </c>
      <c r="O201" s="77"/>
      <c r="P201" s="183">
        <f>O201*H201</f>
        <v>0</v>
      </c>
      <c r="Q201" s="183">
        <v>0.00247</v>
      </c>
      <c r="R201" s="183">
        <f>Q201*H201</f>
        <v>0.020007</v>
      </c>
      <c r="S201" s="183">
        <v>0</v>
      </c>
      <c r="T201" s="18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5" t="s">
        <v>149</v>
      </c>
      <c r="AT201" s="185" t="s">
        <v>145</v>
      </c>
      <c r="AU201" s="185" t="s">
        <v>88</v>
      </c>
      <c r="AY201" s="19" t="s">
        <v>143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9" t="s">
        <v>86</v>
      </c>
      <c r="BK201" s="186">
        <f>ROUND(I201*H201,2)</f>
        <v>0</v>
      </c>
      <c r="BL201" s="19" t="s">
        <v>149</v>
      </c>
      <c r="BM201" s="185" t="s">
        <v>962</v>
      </c>
    </row>
    <row r="202" s="14" customFormat="1">
      <c r="A202" s="14"/>
      <c r="B202" s="195"/>
      <c r="C202" s="14"/>
      <c r="D202" s="188" t="s">
        <v>155</v>
      </c>
      <c r="E202" s="196" t="s">
        <v>1</v>
      </c>
      <c r="F202" s="197" t="s">
        <v>963</v>
      </c>
      <c r="G202" s="14"/>
      <c r="H202" s="198">
        <v>6.4000000000000004</v>
      </c>
      <c r="I202" s="199"/>
      <c r="J202" s="14"/>
      <c r="K202" s="14"/>
      <c r="L202" s="195"/>
      <c r="M202" s="200"/>
      <c r="N202" s="201"/>
      <c r="O202" s="201"/>
      <c r="P202" s="201"/>
      <c r="Q202" s="201"/>
      <c r="R202" s="201"/>
      <c r="S202" s="201"/>
      <c r="T202" s="20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6" t="s">
        <v>155</v>
      </c>
      <c r="AU202" s="196" t="s">
        <v>88</v>
      </c>
      <c r="AV202" s="14" t="s">
        <v>88</v>
      </c>
      <c r="AW202" s="14" t="s">
        <v>34</v>
      </c>
      <c r="AX202" s="14" t="s">
        <v>78</v>
      </c>
      <c r="AY202" s="196" t="s">
        <v>143</v>
      </c>
    </row>
    <row r="203" s="14" customFormat="1">
      <c r="A203" s="14"/>
      <c r="B203" s="195"/>
      <c r="C203" s="14"/>
      <c r="D203" s="188" t="s">
        <v>155</v>
      </c>
      <c r="E203" s="196" t="s">
        <v>1</v>
      </c>
      <c r="F203" s="197" t="s">
        <v>964</v>
      </c>
      <c r="G203" s="14"/>
      <c r="H203" s="198">
        <v>1.7</v>
      </c>
      <c r="I203" s="199"/>
      <c r="J203" s="14"/>
      <c r="K203" s="14"/>
      <c r="L203" s="195"/>
      <c r="M203" s="200"/>
      <c r="N203" s="201"/>
      <c r="O203" s="201"/>
      <c r="P203" s="201"/>
      <c r="Q203" s="201"/>
      <c r="R203" s="201"/>
      <c r="S203" s="201"/>
      <c r="T203" s="20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6" t="s">
        <v>155</v>
      </c>
      <c r="AU203" s="196" t="s">
        <v>88</v>
      </c>
      <c r="AV203" s="14" t="s">
        <v>88</v>
      </c>
      <c r="AW203" s="14" t="s">
        <v>34</v>
      </c>
      <c r="AX203" s="14" t="s">
        <v>78</v>
      </c>
      <c r="AY203" s="196" t="s">
        <v>143</v>
      </c>
    </row>
    <row r="204" s="15" customFormat="1">
      <c r="A204" s="15"/>
      <c r="B204" s="203"/>
      <c r="C204" s="15"/>
      <c r="D204" s="188" t="s">
        <v>155</v>
      </c>
      <c r="E204" s="204" t="s">
        <v>1</v>
      </c>
      <c r="F204" s="205" t="s">
        <v>163</v>
      </c>
      <c r="G204" s="15"/>
      <c r="H204" s="206">
        <v>8.0999999999999996</v>
      </c>
      <c r="I204" s="207"/>
      <c r="J204" s="15"/>
      <c r="K204" s="15"/>
      <c r="L204" s="203"/>
      <c r="M204" s="208"/>
      <c r="N204" s="209"/>
      <c r="O204" s="209"/>
      <c r="P204" s="209"/>
      <c r="Q204" s="209"/>
      <c r="R204" s="209"/>
      <c r="S204" s="209"/>
      <c r="T204" s="21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4" t="s">
        <v>155</v>
      </c>
      <c r="AU204" s="204" t="s">
        <v>88</v>
      </c>
      <c r="AV204" s="15" t="s">
        <v>149</v>
      </c>
      <c r="AW204" s="15" t="s">
        <v>34</v>
      </c>
      <c r="AX204" s="15" t="s">
        <v>86</v>
      </c>
      <c r="AY204" s="204" t="s">
        <v>143</v>
      </c>
    </row>
    <row r="205" s="2" customFormat="1" ht="16.5" customHeight="1">
      <c r="A205" s="38"/>
      <c r="B205" s="172"/>
      <c r="C205" s="173" t="s">
        <v>284</v>
      </c>
      <c r="D205" s="173" t="s">
        <v>145</v>
      </c>
      <c r="E205" s="174" t="s">
        <v>965</v>
      </c>
      <c r="F205" s="175" t="s">
        <v>966</v>
      </c>
      <c r="G205" s="176" t="s">
        <v>153</v>
      </c>
      <c r="H205" s="177">
        <v>8.0999999999999996</v>
      </c>
      <c r="I205" s="178"/>
      <c r="J205" s="179">
        <f>ROUND(I205*H205,2)</f>
        <v>0</v>
      </c>
      <c r="K205" s="180"/>
      <c r="L205" s="39"/>
      <c r="M205" s="181" t="s">
        <v>1</v>
      </c>
      <c r="N205" s="182" t="s">
        <v>43</v>
      </c>
      <c r="O205" s="77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5" t="s">
        <v>149</v>
      </c>
      <c r="AT205" s="185" t="s">
        <v>145</v>
      </c>
      <c r="AU205" s="185" t="s">
        <v>88</v>
      </c>
      <c r="AY205" s="19" t="s">
        <v>143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9" t="s">
        <v>86</v>
      </c>
      <c r="BK205" s="186">
        <f>ROUND(I205*H205,2)</f>
        <v>0</v>
      </c>
      <c r="BL205" s="19" t="s">
        <v>149</v>
      </c>
      <c r="BM205" s="185" t="s">
        <v>967</v>
      </c>
    </row>
    <row r="206" s="2" customFormat="1" ht="16.5" customHeight="1">
      <c r="A206" s="38"/>
      <c r="B206" s="172"/>
      <c r="C206" s="173" t="s">
        <v>290</v>
      </c>
      <c r="D206" s="173" t="s">
        <v>145</v>
      </c>
      <c r="E206" s="174" t="s">
        <v>968</v>
      </c>
      <c r="F206" s="175" t="s">
        <v>969</v>
      </c>
      <c r="G206" s="176" t="s">
        <v>281</v>
      </c>
      <c r="H206" s="177">
        <v>0.56699999999999995</v>
      </c>
      <c r="I206" s="178"/>
      <c r="J206" s="179">
        <f>ROUND(I206*H206,2)</f>
        <v>0</v>
      </c>
      <c r="K206" s="180"/>
      <c r="L206" s="39"/>
      <c r="M206" s="181" t="s">
        <v>1</v>
      </c>
      <c r="N206" s="182" t="s">
        <v>43</v>
      </c>
      <c r="O206" s="77"/>
      <c r="P206" s="183">
        <f>O206*H206</f>
        <v>0</v>
      </c>
      <c r="Q206" s="183">
        <v>1.06277</v>
      </c>
      <c r="R206" s="183">
        <f>Q206*H206</f>
        <v>0.60259058999999993</v>
      </c>
      <c r="S206" s="183">
        <v>0</v>
      </c>
      <c r="T206" s="18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5" t="s">
        <v>149</v>
      </c>
      <c r="AT206" s="185" t="s">
        <v>145</v>
      </c>
      <c r="AU206" s="185" t="s">
        <v>88</v>
      </c>
      <c r="AY206" s="19" t="s">
        <v>143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9" t="s">
        <v>86</v>
      </c>
      <c r="BK206" s="186">
        <f>ROUND(I206*H206,2)</f>
        <v>0</v>
      </c>
      <c r="BL206" s="19" t="s">
        <v>149</v>
      </c>
      <c r="BM206" s="185" t="s">
        <v>970</v>
      </c>
    </row>
    <row r="207" s="13" customFormat="1">
      <c r="A207" s="13"/>
      <c r="B207" s="187"/>
      <c r="C207" s="13"/>
      <c r="D207" s="188" t="s">
        <v>155</v>
      </c>
      <c r="E207" s="189" t="s">
        <v>1</v>
      </c>
      <c r="F207" s="190" t="s">
        <v>948</v>
      </c>
      <c r="G207" s="13"/>
      <c r="H207" s="189" t="s">
        <v>1</v>
      </c>
      <c r="I207" s="191"/>
      <c r="J207" s="13"/>
      <c r="K207" s="13"/>
      <c r="L207" s="187"/>
      <c r="M207" s="192"/>
      <c r="N207" s="193"/>
      <c r="O207" s="193"/>
      <c r="P207" s="193"/>
      <c r="Q207" s="193"/>
      <c r="R207" s="193"/>
      <c r="S207" s="193"/>
      <c r="T207" s="19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9" t="s">
        <v>155</v>
      </c>
      <c r="AU207" s="189" t="s">
        <v>88</v>
      </c>
      <c r="AV207" s="13" t="s">
        <v>86</v>
      </c>
      <c r="AW207" s="13" t="s">
        <v>34</v>
      </c>
      <c r="AX207" s="13" t="s">
        <v>78</v>
      </c>
      <c r="AY207" s="189" t="s">
        <v>143</v>
      </c>
    </row>
    <row r="208" s="14" customFormat="1">
      <c r="A208" s="14"/>
      <c r="B208" s="195"/>
      <c r="C208" s="14"/>
      <c r="D208" s="188" t="s">
        <v>155</v>
      </c>
      <c r="E208" s="196" t="s">
        <v>1</v>
      </c>
      <c r="F208" s="197" t="s">
        <v>971</v>
      </c>
      <c r="G208" s="14"/>
      <c r="H208" s="198">
        <v>0.51100000000000001</v>
      </c>
      <c r="I208" s="199"/>
      <c r="J208" s="14"/>
      <c r="K208" s="14"/>
      <c r="L208" s="195"/>
      <c r="M208" s="200"/>
      <c r="N208" s="201"/>
      <c r="O208" s="201"/>
      <c r="P208" s="201"/>
      <c r="Q208" s="201"/>
      <c r="R208" s="201"/>
      <c r="S208" s="201"/>
      <c r="T208" s="20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6" t="s">
        <v>155</v>
      </c>
      <c r="AU208" s="196" t="s">
        <v>88</v>
      </c>
      <c r="AV208" s="14" t="s">
        <v>88</v>
      </c>
      <c r="AW208" s="14" t="s">
        <v>34</v>
      </c>
      <c r="AX208" s="14" t="s">
        <v>78</v>
      </c>
      <c r="AY208" s="196" t="s">
        <v>143</v>
      </c>
    </row>
    <row r="209" s="14" customFormat="1">
      <c r="A209" s="14"/>
      <c r="B209" s="195"/>
      <c r="C209" s="14"/>
      <c r="D209" s="188" t="s">
        <v>155</v>
      </c>
      <c r="E209" s="196" t="s">
        <v>1</v>
      </c>
      <c r="F209" s="197" t="s">
        <v>972</v>
      </c>
      <c r="G209" s="14"/>
      <c r="H209" s="198">
        <v>0.056000000000000001</v>
      </c>
      <c r="I209" s="199"/>
      <c r="J209" s="14"/>
      <c r="K209" s="14"/>
      <c r="L209" s="195"/>
      <c r="M209" s="200"/>
      <c r="N209" s="201"/>
      <c r="O209" s="201"/>
      <c r="P209" s="201"/>
      <c r="Q209" s="201"/>
      <c r="R209" s="201"/>
      <c r="S209" s="201"/>
      <c r="T209" s="20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6" t="s">
        <v>155</v>
      </c>
      <c r="AU209" s="196" t="s">
        <v>88</v>
      </c>
      <c r="AV209" s="14" t="s">
        <v>88</v>
      </c>
      <c r="AW209" s="14" t="s">
        <v>34</v>
      </c>
      <c r="AX209" s="14" t="s">
        <v>78</v>
      </c>
      <c r="AY209" s="196" t="s">
        <v>143</v>
      </c>
    </row>
    <row r="210" s="15" customFormat="1">
      <c r="A210" s="15"/>
      <c r="B210" s="203"/>
      <c r="C210" s="15"/>
      <c r="D210" s="188" t="s">
        <v>155</v>
      </c>
      <c r="E210" s="204" t="s">
        <v>1</v>
      </c>
      <c r="F210" s="205" t="s">
        <v>163</v>
      </c>
      <c r="G210" s="15"/>
      <c r="H210" s="206">
        <v>0.56700000000000006</v>
      </c>
      <c r="I210" s="207"/>
      <c r="J210" s="15"/>
      <c r="K210" s="15"/>
      <c r="L210" s="203"/>
      <c r="M210" s="208"/>
      <c r="N210" s="209"/>
      <c r="O210" s="209"/>
      <c r="P210" s="209"/>
      <c r="Q210" s="209"/>
      <c r="R210" s="209"/>
      <c r="S210" s="209"/>
      <c r="T210" s="21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04" t="s">
        <v>155</v>
      </c>
      <c r="AU210" s="204" t="s">
        <v>88</v>
      </c>
      <c r="AV210" s="15" t="s">
        <v>149</v>
      </c>
      <c r="AW210" s="15" t="s">
        <v>34</v>
      </c>
      <c r="AX210" s="15" t="s">
        <v>86</v>
      </c>
      <c r="AY210" s="204" t="s">
        <v>143</v>
      </c>
    </row>
    <row r="211" s="2" customFormat="1" ht="16.5" customHeight="1">
      <c r="A211" s="38"/>
      <c r="B211" s="172"/>
      <c r="C211" s="173" t="s">
        <v>295</v>
      </c>
      <c r="D211" s="173" t="s">
        <v>145</v>
      </c>
      <c r="E211" s="174" t="s">
        <v>778</v>
      </c>
      <c r="F211" s="175" t="s">
        <v>779</v>
      </c>
      <c r="G211" s="176" t="s">
        <v>182</v>
      </c>
      <c r="H211" s="177">
        <v>28.568000000000001</v>
      </c>
      <c r="I211" s="178"/>
      <c r="J211" s="179">
        <f>ROUND(I211*H211,2)</f>
        <v>0</v>
      </c>
      <c r="K211" s="180"/>
      <c r="L211" s="39"/>
      <c r="M211" s="181" t="s">
        <v>1</v>
      </c>
      <c r="N211" s="182" t="s">
        <v>43</v>
      </c>
      <c r="O211" s="77"/>
      <c r="P211" s="183">
        <f>O211*H211</f>
        <v>0</v>
      </c>
      <c r="Q211" s="183">
        <v>2.45329</v>
      </c>
      <c r="R211" s="183">
        <f>Q211*H211</f>
        <v>70.085588720000004</v>
      </c>
      <c r="S211" s="183">
        <v>0</v>
      </c>
      <c r="T211" s="18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5" t="s">
        <v>149</v>
      </c>
      <c r="AT211" s="185" t="s">
        <v>145</v>
      </c>
      <c r="AU211" s="185" t="s">
        <v>88</v>
      </c>
      <c r="AY211" s="19" t="s">
        <v>143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9" t="s">
        <v>86</v>
      </c>
      <c r="BK211" s="186">
        <f>ROUND(I211*H211,2)</f>
        <v>0</v>
      </c>
      <c r="BL211" s="19" t="s">
        <v>149</v>
      </c>
      <c r="BM211" s="185" t="s">
        <v>973</v>
      </c>
    </row>
    <row r="212" s="13" customFormat="1">
      <c r="A212" s="13"/>
      <c r="B212" s="187"/>
      <c r="C212" s="13"/>
      <c r="D212" s="188" t="s">
        <v>155</v>
      </c>
      <c r="E212" s="189" t="s">
        <v>1</v>
      </c>
      <c r="F212" s="190" t="s">
        <v>948</v>
      </c>
      <c r="G212" s="13"/>
      <c r="H212" s="189" t="s">
        <v>1</v>
      </c>
      <c r="I212" s="191"/>
      <c r="J212" s="13"/>
      <c r="K212" s="13"/>
      <c r="L212" s="187"/>
      <c r="M212" s="192"/>
      <c r="N212" s="193"/>
      <c r="O212" s="193"/>
      <c r="P212" s="193"/>
      <c r="Q212" s="193"/>
      <c r="R212" s="193"/>
      <c r="S212" s="193"/>
      <c r="T212" s="19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155</v>
      </c>
      <c r="AU212" s="189" t="s">
        <v>88</v>
      </c>
      <c r="AV212" s="13" t="s">
        <v>86</v>
      </c>
      <c r="AW212" s="13" t="s">
        <v>34</v>
      </c>
      <c r="AX212" s="13" t="s">
        <v>78</v>
      </c>
      <c r="AY212" s="189" t="s">
        <v>143</v>
      </c>
    </row>
    <row r="213" s="14" customFormat="1">
      <c r="A213" s="14"/>
      <c r="B213" s="195"/>
      <c r="C213" s="14"/>
      <c r="D213" s="188" t="s">
        <v>155</v>
      </c>
      <c r="E213" s="196" t="s">
        <v>1</v>
      </c>
      <c r="F213" s="197" t="s">
        <v>974</v>
      </c>
      <c r="G213" s="14"/>
      <c r="H213" s="198">
        <v>18.047999999999998</v>
      </c>
      <c r="I213" s="199"/>
      <c r="J213" s="14"/>
      <c r="K213" s="14"/>
      <c r="L213" s="195"/>
      <c r="M213" s="200"/>
      <c r="N213" s="201"/>
      <c r="O213" s="201"/>
      <c r="P213" s="201"/>
      <c r="Q213" s="201"/>
      <c r="R213" s="201"/>
      <c r="S213" s="201"/>
      <c r="T213" s="20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6" t="s">
        <v>155</v>
      </c>
      <c r="AU213" s="196" t="s">
        <v>88</v>
      </c>
      <c r="AV213" s="14" t="s">
        <v>88</v>
      </c>
      <c r="AW213" s="14" t="s">
        <v>34</v>
      </c>
      <c r="AX213" s="14" t="s">
        <v>78</v>
      </c>
      <c r="AY213" s="196" t="s">
        <v>143</v>
      </c>
    </row>
    <row r="214" s="14" customFormat="1">
      <c r="A214" s="14"/>
      <c r="B214" s="195"/>
      <c r="C214" s="14"/>
      <c r="D214" s="188" t="s">
        <v>155</v>
      </c>
      <c r="E214" s="196" t="s">
        <v>1</v>
      </c>
      <c r="F214" s="197" t="s">
        <v>915</v>
      </c>
      <c r="G214" s="14"/>
      <c r="H214" s="198">
        <v>7.3920000000000003</v>
      </c>
      <c r="I214" s="199"/>
      <c r="J214" s="14"/>
      <c r="K214" s="14"/>
      <c r="L214" s="195"/>
      <c r="M214" s="200"/>
      <c r="N214" s="201"/>
      <c r="O214" s="201"/>
      <c r="P214" s="201"/>
      <c r="Q214" s="201"/>
      <c r="R214" s="201"/>
      <c r="S214" s="201"/>
      <c r="T214" s="20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6" t="s">
        <v>155</v>
      </c>
      <c r="AU214" s="196" t="s">
        <v>88</v>
      </c>
      <c r="AV214" s="14" t="s">
        <v>88</v>
      </c>
      <c r="AW214" s="14" t="s">
        <v>34</v>
      </c>
      <c r="AX214" s="14" t="s">
        <v>78</v>
      </c>
      <c r="AY214" s="196" t="s">
        <v>143</v>
      </c>
    </row>
    <row r="215" s="14" customFormat="1">
      <c r="A215" s="14"/>
      <c r="B215" s="195"/>
      <c r="C215" s="14"/>
      <c r="D215" s="188" t="s">
        <v>155</v>
      </c>
      <c r="E215" s="196" t="s">
        <v>1</v>
      </c>
      <c r="F215" s="197" t="s">
        <v>916</v>
      </c>
      <c r="G215" s="14"/>
      <c r="H215" s="198">
        <v>1.3999999999999999</v>
      </c>
      <c r="I215" s="199"/>
      <c r="J215" s="14"/>
      <c r="K215" s="14"/>
      <c r="L215" s="195"/>
      <c r="M215" s="200"/>
      <c r="N215" s="201"/>
      <c r="O215" s="201"/>
      <c r="P215" s="201"/>
      <c r="Q215" s="201"/>
      <c r="R215" s="201"/>
      <c r="S215" s="201"/>
      <c r="T215" s="20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6" t="s">
        <v>155</v>
      </c>
      <c r="AU215" s="196" t="s">
        <v>88</v>
      </c>
      <c r="AV215" s="14" t="s">
        <v>88</v>
      </c>
      <c r="AW215" s="14" t="s">
        <v>34</v>
      </c>
      <c r="AX215" s="14" t="s">
        <v>78</v>
      </c>
      <c r="AY215" s="196" t="s">
        <v>143</v>
      </c>
    </row>
    <row r="216" s="13" customFormat="1">
      <c r="A216" s="13"/>
      <c r="B216" s="187"/>
      <c r="C216" s="13"/>
      <c r="D216" s="188" t="s">
        <v>155</v>
      </c>
      <c r="E216" s="189" t="s">
        <v>1</v>
      </c>
      <c r="F216" s="190" t="s">
        <v>975</v>
      </c>
      <c r="G216" s="13"/>
      <c r="H216" s="189" t="s">
        <v>1</v>
      </c>
      <c r="I216" s="191"/>
      <c r="J216" s="13"/>
      <c r="K216" s="13"/>
      <c r="L216" s="187"/>
      <c r="M216" s="192"/>
      <c r="N216" s="193"/>
      <c r="O216" s="193"/>
      <c r="P216" s="193"/>
      <c r="Q216" s="193"/>
      <c r="R216" s="193"/>
      <c r="S216" s="193"/>
      <c r="T216" s="19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9" t="s">
        <v>155</v>
      </c>
      <c r="AU216" s="189" t="s">
        <v>88</v>
      </c>
      <c r="AV216" s="13" t="s">
        <v>86</v>
      </c>
      <c r="AW216" s="13" t="s">
        <v>34</v>
      </c>
      <c r="AX216" s="13" t="s">
        <v>78</v>
      </c>
      <c r="AY216" s="189" t="s">
        <v>143</v>
      </c>
    </row>
    <row r="217" s="14" customFormat="1">
      <c r="A217" s="14"/>
      <c r="B217" s="195"/>
      <c r="C217" s="14"/>
      <c r="D217" s="188" t="s">
        <v>155</v>
      </c>
      <c r="E217" s="196" t="s">
        <v>1</v>
      </c>
      <c r="F217" s="197" t="s">
        <v>917</v>
      </c>
      <c r="G217" s="14"/>
      <c r="H217" s="198">
        <v>0.66000000000000003</v>
      </c>
      <c r="I217" s="199"/>
      <c r="J217" s="14"/>
      <c r="K217" s="14"/>
      <c r="L217" s="195"/>
      <c r="M217" s="200"/>
      <c r="N217" s="201"/>
      <c r="O217" s="201"/>
      <c r="P217" s="201"/>
      <c r="Q217" s="201"/>
      <c r="R217" s="201"/>
      <c r="S217" s="201"/>
      <c r="T217" s="20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6" t="s">
        <v>155</v>
      </c>
      <c r="AU217" s="196" t="s">
        <v>88</v>
      </c>
      <c r="AV217" s="14" t="s">
        <v>88</v>
      </c>
      <c r="AW217" s="14" t="s">
        <v>34</v>
      </c>
      <c r="AX217" s="14" t="s">
        <v>78</v>
      </c>
      <c r="AY217" s="196" t="s">
        <v>143</v>
      </c>
    </row>
    <row r="218" s="13" customFormat="1">
      <c r="A218" s="13"/>
      <c r="B218" s="187"/>
      <c r="C218" s="13"/>
      <c r="D218" s="188" t="s">
        <v>155</v>
      </c>
      <c r="E218" s="189" t="s">
        <v>1</v>
      </c>
      <c r="F218" s="190" t="s">
        <v>976</v>
      </c>
      <c r="G218" s="13"/>
      <c r="H218" s="189" t="s">
        <v>1</v>
      </c>
      <c r="I218" s="191"/>
      <c r="J218" s="13"/>
      <c r="K218" s="13"/>
      <c r="L218" s="187"/>
      <c r="M218" s="192"/>
      <c r="N218" s="193"/>
      <c r="O218" s="193"/>
      <c r="P218" s="193"/>
      <c r="Q218" s="193"/>
      <c r="R218" s="193"/>
      <c r="S218" s="193"/>
      <c r="T218" s="19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9" t="s">
        <v>155</v>
      </c>
      <c r="AU218" s="189" t="s">
        <v>88</v>
      </c>
      <c r="AV218" s="13" t="s">
        <v>86</v>
      </c>
      <c r="AW218" s="13" t="s">
        <v>34</v>
      </c>
      <c r="AX218" s="13" t="s">
        <v>78</v>
      </c>
      <c r="AY218" s="189" t="s">
        <v>143</v>
      </c>
    </row>
    <row r="219" s="14" customFormat="1">
      <c r="A219" s="14"/>
      <c r="B219" s="195"/>
      <c r="C219" s="14"/>
      <c r="D219" s="188" t="s">
        <v>155</v>
      </c>
      <c r="E219" s="196" t="s">
        <v>1</v>
      </c>
      <c r="F219" s="197" t="s">
        <v>920</v>
      </c>
      <c r="G219" s="14"/>
      <c r="H219" s="198">
        <v>0.54600000000000004</v>
      </c>
      <c r="I219" s="199"/>
      <c r="J219" s="14"/>
      <c r="K219" s="14"/>
      <c r="L219" s="195"/>
      <c r="M219" s="200"/>
      <c r="N219" s="201"/>
      <c r="O219" s="201"/>
      <c r="P219" s="201"/>
      <c r="Q219" s="201"/>
      <c r="R219" s="201"/>
      <c r="S219" s="201"/>
      <c r="T219" s="20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6" t="s">
        <v>155</v>
      </c>
      <c r="AU219" s="196" t="s">
        <v>88</v>
      </c>
      <c r="AV219" s="14" t="s">
        <v>88</v>
      </c>
      <c r="AW219" s="14" t="s">
        <v>34</v>
      </c>
      <c r="AX219" s="14" t="s">
        <v>78</v>
      </c>
      <c r="AY219" s="196" t="s">
        <v>143</v>
      </c>
    </row>
    <row r="220" s="14" customFormat="1">
      <c r="A220" s="14"/>
      <c r="B220" s="195"/>
      <c r="C220" s="14"/>
      <c r="D220" s="188" t="s">
        <v>155</v>
      </c>
      <c r="E220" s="196" t="s">
        <v>1</v>
      </c>
      <c r="F220" s="197" t="s">
        <v>921</v>
      </c>
      <c r="G220" s="14"/>
      <c r="H220" s="198">
        <v>0.52200000000000002</v>
      </c>
      <c r="I220" s="199"/>
      <c r="J220" s="14"/>
      <c r="K220" s="14"/>
      <c r="L220" s="195"/>
      <c r="M220" s="200"/>
      <c r="N220" s="201"/>
      <c r="O220" s="201"/>
      <c r="P220" s="201"/>
      <c r="Q220" s="201"/>
      <c r="R220" s="201"/>
      <c r="S220" s="201"/>
      <c r="T220" s="20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6" t="s">
        <v>155</v>
      </c>
      <c r="AU220" s="196" t="s">
        <v>88</v>
      </c>
      <c r="AV220" s="14" t="s">
        <v>88</v>
      </c>
      <c r="AW220" s="14" t="s">
        <v>34</v>
      </c>
      <c r="AX220" s="14" t="s">
        <v>78</v>
      </c>
      <c r="AY220" s="196" t="s">
        <v>143</v>
      </c>
    </row>
    <row r="221" s="15" customFormat="1">
      <c r="A221" s="15"/>
      <c r="B221" s="203"/>
      <c r="C221" s="15"/>
      <c r="D221" s="188" t="s">
        <v>155</v>
      </c>
      <c r="E221" s="204" t="s">
        <v>1</v>
      </c>
      <c r="F221" s="205" t="s">
        <v>163</v>
      </c>
      <c r="G221" s="15"/>
      <c r="H221" s="206">
        <v>28.567999999999994</v>
      </c>
      <c r="I221" s="207"/>
      <c r="J221" s="15"/>
      <c r="K221" s="15"/>
      <c r="L221" s="203"/>
      <c r="M221" s="208"/>
      <c r="N221" s="209"/>
      <c r="O221" s="209"/>
      <c r="P221" s="209"/>
      <c r="Q221" s="209"/>
      <c r="R221" s="209"/>
      <c r="S221" s="209"/>
      <c r="T221" s="21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04" t="s">
        <v>155</v>
      </c>
      <c r="AU221" s="204" t="s">
        <v>88</v>
      </c>
      <c r="AV221" s="15" t="s">
        <v>149</v>
      </c>
      <c r="AW221" s="15" t="s">
        <v>34</v>
      </c>
      <c r="AX221" s="15" t="s">
        <v>86</v>
      </c>
      <c r="AY221" s="204" t="s">
        <v>143</v>
      </c>
    </row>
    <row r="222" s="2" customFormat="1" ht="16.5" customHeight="1">
      <c r="A222" s="38"/>
      <c r="B222" s="172"/>
      <c r="C222" s="173" t="s">
        <v>303</v>
      </c>
      <c r="D222" s="173" t="s">
        <v>145</v>
      </c>
      <c r="E222" s="174" t="s">
        <v>326</v>
      </c>
      <c r="F222" s="175" t="s">
        <v>327</v>
      </c>
      <c r="G222" s="176" t="s">
        <v>153</v>
      </c>
      <c r="H222" s="177">
        <v>26.780000000000001</v>
      </c>
      <c r="I222" s="178"/>
      <c r="J222" s="179">
        <f>ROUND(I222*H222,2)</f>
        <v>0</v>
      </c>
      <c r="K222" s="180"/>
      <c r="L222" s="39"/>
      <c r="M222" s="181" t="s">
        <v>1</v>
      </c>
      <c r="N222" s="182" t="s">
        <v>43</v>
      </c>
      <c r="O222" s="77"/>
      <c r="P222" s="183">
        <f>O222*H222</f>
        <v>0</v>
      </c>
      <c r="Q222" s="183">
        <v>0.0026900000000000001</v>
      </c>
      <c r="R222" s="183">
        <f>Q222*H222</f>
        <v>0.072038200000000011</v>
      </c>
      <c r="S222" s="183">
        <v>0</v>
      </c>
      <c r="T222" s="18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5" t="s">
        <v>149</v>
      </c>
      <c r="AT222" s="185" t="s">
        <v>145</v>
      </c>
      <c r="AU222" s="185" t="s">
        <v>88</v>
      </c>
      <c r="AY222" s="19" t="s">
        <v>143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9" t="s">
        <v>86</v>
      </c>
      <c r="BK222" s="186">
        <f>ROUND(I222*H222,2)</f>
        <v>0</v>
      </c>
      <c r="BL222" s="19" t="s">
        <v>149</v>
      </c>
      <c r="BM222" s="185" t="s">
        <v>977</v>
      </c>
    </row>
    <row r="223" s="14" customFormat="1">
      <c r="A223" s="14"/>
      <c r="B223" s="195"/>
      <c r="C223" s="14"/>
      <c r="D223" s="188" t="s">
        <v>155</v>
      </c>
      <c r="E223" s="196" t="s">
        <v>1</v>
      </c>
      <c r="F223" s="197" t="s">
        <v>978</v>
      </c>
      <c r="G223" s="14"/>
      <c r="H223" s="198">
        <v>6</v>
      </c>
      <c r="I223" s="199"/>
      <c r="J223" s="14"/>
      <c r="K223" s="14"/>
      <c r="L223" s="195"/>
      <c r="M223" s="200"/>
      <c r="N223" s="201"/>
      <c r="O223" s="201"/>
      <c r="P223" s="201"/>
      <c r="Q223" s="201"/>
      <c r="R223" s="201"/>
      <c r="S223" s="201"/>
      <c r="T223" s="20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6" t="s">
        <v>155</v>
      </c>
      <c r="AU223" s="196" t="s">
        <v>88</v>
      </c>
      <c r="AV223" s="14" t="s">
        <v>88</v>
      </c>
      <c r="AW223" s="14" t="s">
        <v>34</v>
      </c>
      <c r="AX223" s="14" t="s">
        <v>78</v>
      </c>
      <c r="AY223" s="196" t="s">
        <v>143</v>
      </c>
    </row>
    <row r="224" s="14" customFormat="1">
      <c r="A224" s="14"/>
      <c r="B224" s="195"/>
      <c r="C224" s="14"/>
      <c r="D224" s="188" t="s">
        <v>155</v>
      </c>
      <c r="E224" s="196" t="s">
        <v>1</v>
      </c>
      <c r="F224" s="197" t="s">
        <v>979</v>
      </c>
      <c r="G224" s="14"/>
      <c r="H224" s="198">
        <v>7.1399999999999997</v>
      </c>
      <c r="I224" s="199"/>
      <c r="J224" s="14"/>
      <c r="K224" s="14"/>
      <c r="L224" s="195"/>
      <c r="M224" s="200"/>
      <c r="N224" s="201"/>
      <c r="O224" s="201"/>
      <c r="P224" s="201"/>
      <c r="Q224" s="201"/>
      <c r="R224" s="201"/>
      <c r="S224" s="201"/>
      <c r="T224" s="20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6" t="s">
        <v>155</v>
      </c>
      <c r="AU224" s="196" t="s">
        <v>88</v>
      </c>
      <c r="AV224" s="14" t="s">
        <v>88</v>
      </c>
      <c r="AW224" s="14" t="s">
        <v>34</v>
      </c>
      <c r="AX224" s="14" t="s">
        <v>78</v>
      </c>
      <c r="AY224" s="196" t="s">
        <v>143</v>
      </c>
    </row>
    <row r="225" s="14" customFormat="1">
      <c r="A225" s="14"/>
      <c r="B225" s="195"/>
      <c r="C225" s="14"/>
      <c r="D225" s="188" t="s">
        <v>155</v>
      </c>
      <c r="E225" s="196" t="s">
        <v>1</v>
      </c>
      <c r="F225" s="197" t="s">
        <v>980</v>
      </c>
      <c r="G225" s="14"/>
      <c r="H225" s="198">
        <v>2.3999999999999999</v>
      </c>
      <c r="I225" s="199"/>
      <c r="J225" s="14"/>
      <c r="K225" s="14"/>
      <c r="L225" s="195"/>
      <c r="M225" s="200"/>
      <c r="N225" s="201"/>
      <c r="O225" s="201"/>
      <c r="P225" s="201"/>
      <c r="Q225" s="201"/>
      <c r="R225" s="201"/>
      <c r="S225" s="201"/>
      <c r="T225" s="20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6" t="s">
        <v>155</v>
      </c>
      <c r="AU225" s="196" t="s">
        <v>88</v>
      </c>
      <c r="AV225" s="14" t="s">
        <v>88</v>
      </c>
      <c r="AW225" s="14" t="s">
        <v>34</v>
      </c>
      <c r="AX225" s="14" t="s">
        <v>78</v>
      </c>
      <c r="AY225" s="196" t="s">
        <v>143</v>
      </c>
    </row>
    <row r="226" s="14" customFormat="1">
      <c r="A226" s="14"/>
      <c r="B226" s="195"/>
      <c r="C226" s="14"/>
      <c r="D226" s="188" t="s">
        <v>155</v>
      </c>
      <c r="E226" s="196" t="s">
        <v>1</v>
      </c>
      <c r="F226" s="197" t="s">
        <v>981</v>
      </c>
      <c r="G226" s="14"/>
      <c r="H226" s="198">
        <v>4.4400000000000004</v>
      </c>
      <c r="I226" s="199"/>
      <c r="J226" s="14"/>
      <c r="K226" s="14"/>
      <c r="L226" s="195"/>
      <c r="M226" s="200"/>
      <c r="N226" s="201"/>
      <c r="O226" s="201"/>
      <c r="P226" s="201"/>
      <c r="Q226" s="201"/>
      <c r="R226" s="201"/>
      <c r="S226" s="201"/>
      <c r="T226" s="20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6" t="s">
        <v>155</v>
      </c>
      <c r="AU226" s="196" t="s">
        <v>88</v>
      </c>
      <c r="AV226" s="14" t="s">
        <v>88</v>
      </c>
      <c r="AW226" s="14" t="s">
        <v>34</v>
      </c>
      <c r="AX226" s="14" t="s">
        <v>78</v>
      </c>
      <c r="AY226" s="196" t="s">
        <v>143</v>
      </c>
    </row>
    <row r="227" s="13" customFormat="1">
      <c r="A227" s="13"/>
      <c r="B227" s="187"/>
      <c r="C227" s="13"/>
      <c r="D227" s="188" t="s">
        <v>155</v>
      </c>
      <c r="E227" s="189" t="s">
        <v>1</v>
      </c>
      <c r="F227" s="190" t="s">
        <v>975</v>
      </c>
      <c r="G227" s="13"/>
      <c r="H227" s="189" t="s">
        <v>1</v>
      </c>
      <c r="I227" s="191"/>
      <c r="J227" s="13"/>
      <c r="K227" s="13"/>
      <c r="L227" s="187"/>
      <c r="M227" s="192"/>
      <c r="N227" s="193"/>
      <c r="O227" s="193"/>
      <c r="P227" s="193"/>
      <c r="Q227" s="193"/>
      <c r="R227" s="193"/>
      <c r="S227" s="193"/>
      <c r="T227" s="19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9" t="s">
        <v>155</v>
      </c>
      <c r="AU227" s="189" t="s">
        <v>88</v>
      </c>
      <c r="AV227" s="13" t="s">
        <v>86</v>
      </c>
      <c r="AW227" s="13" t="s">
        <v>34</v>
      </c>
      <c r="AX227" s="13" t="s">
        <v>78</v>
      </c>
      <c r="AY227" s="189" t="s">
        <v>143</v>
      </c>
    </row>
    <row r="228" s="14" customFormat="1">
      <c r="A228" s="14"/>
      <c r="B228" s="195"/>
      <c r="C228" s="14"/>
      <c r="D228" s="188" t="s">
        <v>155</v>
      </c>
      <c r="E228" s="196" t="s">
        <v>1</v>
      </c>
      <c r="F228" s="197" t="s">
        <v>982</v>
      </c>
      <c r="G228" s="14"/>
      <c r="H228" s="198">
        <v>2.2000000000000002</v>
      </c>
      <c r="I228" s="199"/>
      <c r="J228" s="14"/>
      <c r="K228" s="14"/>
      <c r="L228" s="195"/>
      <c r="M228" s="200"/>
      <c r="N228" s="201"/>
      <c r="O228" s="201"/>
      <c r="P228" s="201"/>
      <c r="Q228" s="201"/>
      <c r="R228" s="201"/>
      <c r="S228" s="201"/>
      <c r="T228" s="20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6" t="s">
        <v>155</v>
      </c>
      <c r="AU228" s="196" t="s">
        <v>88</v>
      </c>
      <c r="AV228" s="14" t="s">
        <v>88</v>
      </c>
      <c r="AW228" s="14" t="s">
        <v>34</v>
      </c>
      <c r="AX228" s="14" t="s">
        <v>78</v>
      </c>
      <c r="AY228" s="196" t="s">
        <v>143</v>
      </c>
    </row>
    <row r="229" s="13" customFormat="1">
      <c r="A229" s="13"/>
      <c r="B229" s="187"/>
      <c r="C229" s="13"/>
      <c r="D229" s="188" t="s">
        <v>155</v>
      </c>
      <c r="E229" s="189" t="s">
        <v>1</v>
      </c>
      <c r="F229" s="190" t="s">
        <v>983</v>
      </c>
      <c r="G229" s="13"/>
      <c r="H229" s="189" t="s">
        <v>1</v>
      </c>
      <c r="I229" s="191"/>
      <c r="J229" s="13"/>
      <c r="K229" s="13"/>
      <c r="L229" s="187"/>
      <c r="M229" s="192"/>
      <c r="N229" s="193"/>
      <c r="O229" s="193"/>
      <c r="P229" s="193"/>
      <c r="Q229" s="193"/>
      <c r="R229" s="193"/>
      <c r="S229" s="193"/>
      <c r="T229" s="19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9" t="s">
        <v>155</v>
      </c>
      <c r="AU229" s="189" t="s">
        <v>88</v>
      </c>
      <c r="AV229" s="13" t="s">
        <v>86</v>
      </c>
      <c r="AW229" s="13" t="s">
        <v>34</v>
      </c>
      <c r="AX229" s="13" t="s">
        <v>78</v>
      </c>
      <c r="AY229" s="189" t="s">
        <v>143</v>
      </c>
    </row>
    <row r="230" s="14" customFormat="1">
      <c r="A230" s="14"/>
      <c r="B230" s="195"/>
      <c r="C230" s="14"/>
      <c r="D230" s="188" t="s">
        <v>155</v>
      </c>
      <c r="E230" s="196" t="s">
        <v>1</v>
      </c>
      <c r="F230" s="197" t="s">
        <v>984</v>
      </c>
      <c r="G230" s="14"/>
      <c r="H230" s="198">
        <v>4.5999999999999996</v>
      </c>
      <c r="I230" s="199"/>
      <c r="J230" s="14"/>
      <c r="K230" s="14"/>
      <c r="L230" s="195"/>
      <c r="M230" s="200"/>
      <c r="N230" s="201"/>
      <c r="O230" s="201"/>
      <c r="P230" s="201"/>
      <c r="Q230" s="201"/>
      <c r="R230" s="201"/>
      <c r="S230" s="201"/>
      <c r="T230" s="20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6" t="s">
        <v>155</v>
      </c>
      <c r="AU230" s="196" t="s">
        <v>88</v>
      </c>
      <c r="AV230" s="14" t="s">
        <v>88</v>
      </c>
      <c r="AW230" s="14" t="s">
        <v>34</v>
      </c>
      <c r="AX230" s="14" t="s">
        <v>78</v>
      </c>
      <c r="AY230" s="196" t="s">
        <v>143</v>
      </c>
    </row>
    <row r="231" s="15" customFormat="1">
      <c r="A231" s="15"/>
      <c r="B231" s="203"/>
      <c r="C231" s="15"/>
      <c r="D231" s="188" t="s">
        <v>155</v>
      </c>
      <c r="E231" s="204" t="s">
        <v>1</v>
      </c>
      <c r="F231" s="205" t="s">
        <v>163</v>
      </c>
      <c r="G231" s="15"/>
      <c r="H231" s="206">
        <v>26.780000000000001</v>
      </c>
      <c r="I231" s="207"/>
      <c r="J231" s="15"/>
      <c r="K231" s="15"/>
      <c r="L231" s="203"/>
      <c r="M231" s="208"/>
      <c r="N231" s="209"/>
      <c r="O231" s="209"/>
      <c r="P231" s="209"/>
      <c r="Q231" s="209"/>
      <c r="R231" s="209"/>
      <c r="S231" s="209"/>
      <c r="T231" s="21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04" t="s">
        <v>155</v>
      </c>
      <c r="AU231" s="204" t="s">
        <v>88</v>
      </c>
      <c r="AV231" s="15" t="s">
        <v>149</v>
      </c>
      <c r="AW231" s="15" t="s">
        <v>34</v>
      </c>
      <c r="AX231" s="15" t="s">
        <v>86</v>
      </c>
      <c r="AY231" s="204" t="s">
        <v>143</v>
      </c>
    </row>
    <row r="232" s="2" customFormat="1" ht="16.5" customHeight="1">
      <c r="A232" s="38"/>
      <c r="B232" s="172"/>
      <c r="C232" s="173" t="s">
        <v>309</v>
      </c>
      <c r="D232" s="173" t="s">
        <v>145</v>
      </c>
      <c r="E232" s="174" t="s">
        <v>333</v>
      </c>
      <c r="F232" s="175" t="s">
        <v>334</v>
      </c>
      <c r="G232" s="176" t="s">
        <v>153</v>
      </c>
      <c r="H232" s="177">
        <v>26.780000000000001</v>
      </c>
      <c r="I232" s="178"/>
      <c r="J232" s="179">
        <f>ROUND(I232*H232,2)</f>
        <v>0</v>
      </c>
      <c r="K232" s="180"/>
      <c r="L232" s="39"/>
      <c r="M232" s="181" t="s">
        <v>1</v>
      </c>
      <c r="N232" s="182" t="s">
        <v>43</v>
      </c>
      <c r="O232" s="77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5" t="s">
        <v>149</v>
      </c>
      <c r="AT232" s="185" t="s">
        <v>145</v>
      </c>
      <c r="AU232" s="185" t="s">
        <v>88</v>
      </c>
      <c r="AY232" s="19" t="s">
        <v>143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9" t="s">
        <v>86</v>
      </c>
      <c r="BK232" s="186">
        <f>ROUND(I232*H232,2)</f>
        <v>0</v>
      </c>
      <c r="BL232" s="19" t="s">
        <v>149</v>
      </c>
      <c r="BM232" s="185" t="s">
        <v>985</v>
      </c>
    </row>
    <row r="233" s="2" customFormat="1" ht="21.75" customHeight="1">
      <c r="A233" s="38"/>
      <c r="B233" s="172"/>
      <c r="C233" s="173" t="s">
        <v>7</v>
      </c>
      <c r="D233" s="173" t="s">
        <v>145</v>
      </c>
      <c r="E233" s="174" t="s">
        <v>337</v>
      </c>
      <c r="F233" s="175" t="s">
        <v>338</v>
      </c>
      <c r="G233" s="176" t="s">
        <v>281</v>
      </c>
      <c r="H233" s="177">
        <v>2</v>
      </c>
      <c r="I233" s="178"/>
      <c r="J233" s="179">
        <f>ROUND(I233*H233,2)</f>
        <v>0</v>
      </c>
      <c r="K233" s="180"/>
      <c r="L233" s="39"/>
      <c r="M233" s="181" t="s">
        <v>1</v>
      </c>
      <c r="N233" s="182" t="s">
        <v>43</v>
      </c>
      <c r="O233" s="77"/>
      <c r="P233" s="183">
        <f>O233*H233</f>
        <v>0</v>
      </c>
      <c r="Q233" s="183">
        <v>1.0601700000000001</v>
      </c>
      <c r="R233" s="183">
        <f>Q233*H233</f>
        <v>2.1203400000000001</v>
      </c>
      <c r="S233" s="183">
        <v>0</v>
      </c>
      <c r="T233" s="18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5" t="s">
        <v>149</v>
      </c>
      <c r="AT233" s="185" t="s">
        <v>145</v>
      </c>
      <c r="AU233" s="185" t="s">
        <v>88</v>
      </c>
      <c r="AY233" s="19" t="s">
        <v>143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9" t="s">
        <v>86</v>
      </c>
      <c r="BK233" s="186">
        <f>ROUND(I233*H233,2)</f>
        <v>0</v>
      </c>
      <c r="BL233" s="19" t="s">
        <v>149</v>
      </c>
      <c r="BM233" s="185" t="s">
        <v>986</v>
      </c>
    </row>
    <row r="234" s="13" customFormat="1">
      <c r="A234" s="13"/>
      <c r="B234" s="187"/>
      <c r="C234" s="13"/>
      <c r="D234" s="188" t="s">
        <v>155</v>
      </c>
      <c r="E234" s="189" t="s">
        <v>1</v>
      </c>
      <c r="F234" s="190" t="s">
        <v>987</v>
      </c>
      <c r="G234" s="13"/>
      <c r="H234" s="189" t="s">
        <v>1</v>
      </c>
      <c r="I234" s="191"/>
      <c r="J234" s="13"/>
      <c r="K234" s="13"/>
      <c r="L234" s="187"/>
      <c r="M234" s="192"/>
      <c r="N234" s="193"/>
      <c r="O234" s="193"/>
      <c r="P234" s="193"/>
      <c r="Q234" s="193"/>
      <c r="R234" s="193"/>
      <c r="S234" s="193"/>
      <c r="T234" s="19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9" t="s">
        <v>155</v>
      </c>
      <c r="AU234" s="189" t="s">
        <v>88</v>
      </c>
      <c r="AV234" s="13" t="s">
        <v>86</v>
      </c>
      <c r="AW234" s="13" t="s">
        <v>34</v>
      </c>
      <c r="AX234" s="13" t="s">
        <v>78</v>
      </c>
      <c r="AY234" s="189" t="s">
        <v>143</v>
      </c>
    </row>
    <row r="235" s="14" customFormat="1">
      <c r="A235" s="14"/>
      <c r="B235" s="195"/>
      <c r="C235" s="14"/>
      <c r="D235" s="188" t="s">
        <v>155</v>
      </c>
      <c r="E235" s="196" t="s">
        <v>1</v>
      </c>
      <c r="F235" s="197" t="s">
        <v>988</v>
      </c>
      <c r="G235" s="14"/>
      <c r="H235" s="198">
        <v>2</v>
      </c>
      <c r="I235" s="199"/>
      <c r="J235" s="14"/>
      <c r="K235" s="14"/>
      <c r="L235" s="195"/>
      <c r="M235" s="200"/>
      <c r="N235" s="201"/>
      <c r="O235" s="201"/>
      <c r="P235" s="201"/>
      <c r="Q235" s="201"/>
      <c r="R235" s="201"/>
      <c r="S235" s="201"/>
      <c r="T235" s="20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6" t="s">
        <v>155</v>
      </c>
      <c r="AU235" s="196" t="s">
        <v>88</v>
      </c>
      <c r="AV235" s="14" t="s">
        <v>88</v>
      </c>
      <c r="AW235" s="14" t="s">
        <v>34</v>
      </c>
      <c r="AX235" s="14" t="s">
        <v>86</v>
      </c>
      <c r="AY235" s="196" t="s">
        <v>143</v>
      </c>
    </row>
    <row r="236" s="12" customFormat="1" ht="22.8" customHeight="1">
      <c r="A236" s="12"/>
      <c r="B236" s="159"/>
      <c r="C236" s="12"/>
      <c r="D236" s="160" t="s">
        <v>77</v>
      </c>
      <c r="E236" s="170" t="s">
        <v>164</v>
      </c>
      <c r="F236" s="170" t="s">
        <v>359</v>
      </c>
      <c r="G236" s="12"/>
      <c r="H236" s="12"/>
      <c r="I236" s="162"/>
      <c r="J236" s="171">
        <f>BK236</f>
        <v>0</v>
      </c>
      <c r="K236" s="12"/>
      <c r="L236" s="159"/>
      <c r="M236" s="164"/>
      <c r="N236" s="165"/>
      <c r="O236" s="165"/>
      <c r="P236" s="166">
        <f>SUM(P237:P272)</f>
        <v>0</v>
      </c>
      <c r="Q236" s="165"/>
      <c r="R236" s="166">
        <f>SUM(R237:R272)</f>
        <v>44.362553910000003</v>
      </c>
      <c r="S236" s="165"/>
      <c r="T236" s="167">
        <f>SUM(T237:T272)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60" t="s">
        <v>86</v>
      </c>
      <c r="AT236" s="168" t="s">
        <v>77</v>
      </c>
      <c r="AU236" s="168" t="s">
        <v>86</v>
      </c>
      <c r="AY236" s="160" t="s">
        <v>143</v>
      </c>
      <c r="BK236" s="169">
        <f>SUM(BK237:BK272)</f>
        <v>0</v>
      </c>
    </row>
    <row r="237" s="2" customFormat="1" ht="33" customHeight="1">
      <c r="A237" s="38"/>
      <c r="B237" s="172"/>
      <c r="C237" s="173" t="s">
        <v>325</v>
      </c>
      <c r="D237" s="173" t="s">
        <v>145</v>
      </c>
      <c r="E237" s="174" t="s">
        <v>989</v>
      </c>
      <c r="F237" s="175" t="s">
        <v>990</v>
      </c>
      <c r="G237" s="176" t="s">
        <v>153</v>
      </c>
      <c r="H237" s="177">
        <v>11.220000000000001</v>
      </c>
      <c r="I237" s="178"/>
      <c r="J237" s="179">
        <f>ROUND(I237*H237,2)</f>
        <v>0</v>
      </c>
      <c r="K237" s="180"/>
      <c r="L237" s="39"/>
      <c r="M237" s="181" t="s">
        <v>1</v>
      </c>
      <c r="N237" s="182" t="s">
        <v>43</v>
      </c>
      <c r="O237" s="77"/>
      <c r="P237" s="183">
        <f>O237*H237</f>
        <v>0</v>
      </c>
      <c r="Q237" s="183">
        <v>0.42831999999999998</v>
      </c>
      <c r="R237" s="183">
        <f>Q237*H237</f>
        <v>4.8057504</v>
      </c>
      <c r="S237" s="183">
        <v>0</v>
      </c>
      <c r="T237" s="18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5" t="s">
        <v>149</v>
      </c>
      <c r="AT237" s="185" t="s">
        <v>145</v>
      </c>
      <c r="AU237" s="185" t="s">
        <v>88</v>
      </c>
      <c r="AY237" s="19" t="s">
        <v>143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9" t="s">
        <v>86</v>
      </c>
      <c r="BK237" s="186">
        <f>ROUND(I237*H237,2)</f>
        <v>0</v>
      </c>
      <c r="BL237" s="19" t="s">
        <v>149</v>
      </c>
      <c r="BM237" s="185" t="s">
        <v>991</v>
      </c>
    </row>
    <row r="238" s="14" customFormat="1">
      <c r="A238" s="14"/>
      <c r="B238" s="195"/>
      <c r="C238" s="14"/>
      <c r="D238" s="188" t="s">
        <v>155</v>
      </c>
      <c r="E238" s="196" t="s">
        <v>1</v>
      </c>
      <c r="F238" s="197" t="s">
        <v>992</v>
      </c>
      <c r="G238" s="14"/>
      <c r="H238" s="198">
        <v>11.220000000000001</v>
      </c>
      <c r="I238" s="199"/>
      <c r="J238" s="14"/>
      <c r="K238" s="14"/>
      <c r="L238" s="195"/>
      <c r="M238" s="200"/>
      <c r="N238" s="201"/>
      <c r="O238" s="201"/>
      <c r="P238" s="201"/>
      <c r="Q238" s="201"/>
      <c r="R238" s="201"/>
      <c r="S238" s="201"/>
      <c r="T238" s="20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6" t="s">
        <v>155</v>
      </c>
      <c r="AU238" s="196" t="s">
        <v>88</v>
      </c>
      <c r="AV238" s="14" t="s">
        <v>88</v>
      </c>
      <c r="AW238" s="14" t="s">
        <v>34</v>
      </c>
      <c r="AX238" s="14" t="s">
        <v>86</v>
      </c>
      <c r="AY238" s="196" t="s">
        <v>143</v>
      </c>
    </row>
    <row r="239" s="2" customFormat="1" ht="24.15" customHeight="1">
      <c r="A239" s="38"/>
      <c r="B239" s="172"/>
      <c r="C239" s="173" t="s">
        <v>332</v>
      </c>
      <c r="D239" s="173" t="s">
        <v>145</v>
      </c>
      <c r="E239" s="174" t="s">
        <v>993</v>
      </c>
      <c r="F239" s="175" t="s">
        <v>994</v>
      </c>
      <c r="G239" s="176" t="s">
        <v>153</v>
      </c>
      <c r="H239" s="177">
        <v>45.054000000000002</v>
      </c>
      <c r="I239" s="178"/>
      <c r="J239" s="179">
        <f>ROUND(I239*H239,2)</f>
        <v>0</v>
      </c>
      <c r="K239" s="180"/>
      <c r="L239" s="39"/>
      <c r="M239" s="181" t="s">
        <v>1</v>
      </c>
      <c r="N239" s="182" t="s">
        <v>43</v>
      </c>
      <c r="O239" s="77"/>
      <c r="P239" s="183">
        <f>O239*H239</f>
        <v>0</v>
      </c>
      <c r="Q239" s="183">
        <v>0.13708999999999999</v>
      </c>
      <c r="R239" s="183">
        <f>Q239*H239</f>
        <v>6.1764528599999995</v>
      </c>
      <c r="S239" s="183">
        <v>0</v>
      </c>
      <c r="T239" s="18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5" t="s">
        <v>149</v>
      </c>
      <c r="AT239" s="185" t="s">
        <v>145</v>
      </c>
      <c r="AU239" s="185" t="s">
        <v>88</v>
      </c>
      <c r="AY239" s="19" t="s">
        <v>143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9" t="s">
        <v>86</v>
      </c>
      <c r="BK239" s="186">
        <f>ROUND(I239*H239,2)</f>
        <v>0</v>
      </c>
      <c r="BL239" s="19" t="s">
        <v>149</v>
      </c>
      <c r="BM239" s="185" t="s">
        <v>995</v>
      </c>
    </row>
    <row r="240" s="13" customFormat="1">
      <c r="A240" s="13"/>
      <c r="B240" s="187"/>
      <c r="C240" s="13"/>
      <c r="D240" s="188" t="s">
        <v>155</v>
      </c>
      <c r="E240" s="189" t="s">
        <v>1</v>
      </c>
      <c r="F240" s="190" t="s">
        <v>996</v>
      </c>
      <c r="G240" s="13"/>
      <c r="H240" s="189" t="s">
        <v>1</v>
      </c>
      <c r="I240" s="191"/>
      <c r="J240" s="13"/>
      <c r="K240" s="13"/>
      <c r="L240" s="187"/>
      <c r="M240" s="192"/>
      <c r="N240" s="193"/>
      <c r="O240" s="193"/>
      <c r="P240" s="193"/>
      <c r="Q240" s="193"/>
      <c r="R240" s="193"/>
      <c r="S240" s="193"/>
      <c r="T240" s="19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9" t="s">
        <v>155</v>
      </c>
      <c r="AU240" s="189" t="s">
        <v>88</v>
      </c>
      <c r="AV240" s="13" t="s">
        <v>86</v>
      </c>
      <c r="AW240" s="13" t="s">
        <v>34</v>
      </c>
      <c r="AX240" s="13" t="s">
        <v>78</v>
      </c>
      <c r="AY240" s="189" t="s">
        <v>143</v>
      </c>
    </row>
    <row r="241" s="14" customFormat="1">
      <c r="A241" s="14"/>
      <c r="B241" s="195"/>
      <c r="C241" s="14"/>
      <c r="D241" s="188" t="s">
        <v>155</v>
      </c>
      <c r="E241" s="196" t="s">
        <v>1</v>
      </c>
      <c r="F241" s="197" t="s">
        <v>997</v>
      </c>
      <c r="G241" s="14"/>
      <c r="H241" s="198">
        <v>48.600000000000001</v>
      </c>
      <c r="I241" s="199"/>
      <c r="J241" s="14"/>
      <c r="K241" s="14"/>
      <c r="L241" s="195"/>
      <c r="M241" s="200"/>
      <c r="N241" s="201"/>
      <c r="O241" s="201"/>
      <c r="P241" s="201"/>
      <c r="Q241" s="201"/>
      <c r="R241" s="201"/>
      <c r="S241" s="201"/>
      <c r="T241" s="20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6" t="s">
        <v>155</v>
      </c>
      <c r="AU241" s="196" t="s">
        <v>88</v>
      </c>
      <c r="AV241" s="14" t="s">
        <v>88</v>
      </c>
      <c r="AW241" s="14" t="s">
        <v>34</v>
      </c>
      <c r="AX241" s="14" t="s">
        <v>78</v>
      </c>
      <c r="AY241" s="196" t="s">
        <v>143</v>
      </c>
    </row>
    <row r="242" s="14" customFormat="1">
      <c r="A242" s="14"/>
      <c r="B242" s="195"/>
      <c r="C242" s="14"/>
      <c r="D242" s="188" t="s">
        <v>155</v>
      </c>
      <c r="E242" s="196" t="s">
        <v>1</v>
      </c>
      <c r="F242" s="197" t="s">
        <v>998</v>
      </c>
      <c r="G242" s="14"/>
      <c r="H242" s="198">
        <v>-3.5459999999999998</v>
      </c>
      <c r="I242" s="199"/>
      <c r="J242" s="14"/>
      <c r="K242" s="14"/>
      <c r="L242" s="195"/>
      <c r="M242" s="200"/>
      <c r="N242" s="201"/>
      <c r="O242" s="201"/>
      <c r="P242" s="201"/>
      <c r="Q242" s="201"/>
      <c r="R242" s="201"/>
      <c r="S242" s="201"/>
      <c r="T242" s="20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6" t="s">
        <v>155</v>
      </c>
      <c r="AU242" s="196" t="s">
        <v>88</v>
      </c>
      <c r="AV242" s="14" t="s">
        <v>88</v>
      </c>
      <c r="AW242" s="14" t="s">
        <v>34</v>
      </c>
      <c r="AX242" s="14" t="s">
        <v>78</v>
      </c>
      <c r="AY242" s="196" t="s">
        <v>143</v>
      </c>
    </row>
    <row r="243" s="15" customFormat="1">
      <c r="A243" s="15"/>
      <c r="B243" s="203"/>
      <c r="C243" s="15"/>
      <c r="D243" s="188" t="s">
        <v>155</v>
      </c>
      <c r="E243" s="204" t="s">
        <v>1</v>
      </c>
      <c r="F243" s="205" t="s">
        <v>163</v>
      </c>
      <c r="G243" s="15"/>
      <c r="H243" s="206">
        <v>45.054000000000002</v>
      </c>
      <c r="I243" s="207"/>
      <c r="J243" s="15"/>
      <c r="K243" s="15"/>
      <c r="L243" s="203"/>
      <c r="M243" s="208"/>
      <c r="N243" s="209"/>
      <c r="O243" s="209"/>
      <c r="P243" s="209"/>
      <c r="Q243" s="209"/>
      <c r="R243" s="209"/>
      <c r="S243" s="209"/>
      <c r="T243" s="21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04" t="s">
        <v>155</v>
      </c>
      <c r="AU243" s="204" t="s">
        <v>88</v>
      </c>
      <c r="AV243" s="15" t="s">
        <v>149</v>
      </c>
      <c r="AW243" s="15" t="s">
        <v>34</v>
      </c>
      <c r="AX243" s="15" t="s">
        <v>86</v>
      </c>
      <c r="AY243" s="204" t="s">
        <v>143</v>
      </c>
    </row>
    <row r="244" s="2" customFormat="1" ht="44.25" customHeight="1">
      <c r="A244" s="38"/>
      <c r="B244" s="172"/>
      <c r="C244" s="173" t="s">
        <v>336</v>
      </c>
      <c r="D244" s="173" t="s">
        <v>145</v>
      </c>
      <c r="E244" s="174" t="s">
        <v>999</v>
      </c>
      <c r="F244" s="175" t="s">
        <v>1000</v>
      </c>
      <c r="G244" s="176" t="s">
        <v>153</v>
      </c>
      <c r="H244" s="177">
        <v>105.75</v>
      </c>
      <c r="I244" s="178"/>
      <c r="J244" s="179">
        <f>ROUND(I244*H244,2)</f>
        <v>0</v>
      </c>
      <c r="K244" s="180"/>
      <c r="L244" s="39"/>
      <c r="M244" s="181" t="s">
        <v>1</v>
      </c>
      <c r="N244" s="182" t="s">
        <v>43</v>
      </c>
      <c r="O244" s="77"/>
      <c r="P244" s="183">
        <f>O244*H244</f>
        <v>0</v>
      </c>
      <c r="Q244" s="183">
        <v>0.25136999999999998</v>
      </c>
      <c r="R244" s="183">
        <f>Q244*H244</f>
        <v>26.5823775</v>
      </c>
      <c r="S244" s="183">
        <v>0</v>
      </c>
      <c r="T244" s="18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5" t="s">
        <v>149</v>
      </c>
      <c r="AT244" s="185" t="s">
        <v>145</v>
      </c>
      <c r="AU244" s="185" t="s">
        <v>88</v>
      </c>
      <c r="AY244" s="19" t="s">
        <v>143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9" t="s">
        <v>86</v>
      </c>
      <c r="BK244" s="186">
        <f>ROUND(I244*H244,2)</f>
        <v>0</v>
      </c>
      <c r="BL244" s="19" t="s">
        <v>149</v>
      </c>
      <c r="BM244" s="185" t="s">
        <v>1001</v>
      </c>
    </row>
    <row r="245" s="14" customFormat="1">
      <c r="A245" s="14"/>
      <c r="B245" s="195"/>
      <c r="C245" s="14"/>
      <c r="D245" s="188" t="s">
        <v>155</v>
      </c>
      <c r="E245" s="196" t="s">
        <v>1</v>
      </c>
      <c r="F245" s="197" t="s">
        <v>1002</v>
      </c>
      <c r="G245" s="14"/>
      <c r="H245" s="198">
        <v>115.2</v>
      </c>
      <c r="I245" s="199"/>
      <c r="J245" s="14"/>
      <c r="K245" s="14"/>
      <c r="L245" s="195"/>
      <c r="M245" s="200"/>
      <c r="N245" s="201"/>
      <c r="O245" s="201"/>
      <c r="P245" s="201"/>
      <c r="Q245" s="201"/>
      <c r="R245" s="201"/>
      <c r="S245" s="201"/>
      <c r="T245" s="20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6" t="s">
        <v>155</v>
      </c>
      <c r="AU245" s="196" t="s">
        <v>88</v>
      </c>
      <c r="AV245" s="14" t="s">
        <v>88</v>
      </c>
      <c r="AW245" s="14" t="s">
        <v>34</v>
      </c>
      <c r="AX245" s="14" t="s">
        <v>78</v>
      </c>
      <c r="AY245" s="196" t="s">
        <v>143</v>
      </c>
    </row>
    <row r="246" s="14" customFormat="1">
      <c r="A246" s="14"/>
      <c r="B246" s="195"/>
      <c r="C246" s="14"/>
      <c r="D246" s="188" t="s">
        <v>155</v>
      </c>
      <c r="E246" s="196" t="s">
        <v>1</v>
      </c>
      <c r="F246" s="197" t="s">
        <v>1003</v>
      </c>
      <c r="G246" s="14"/>
      <c r="H246" s="198">
        <v>-5.25</v>
      </c>
      <c r="I246" s="199"/>
      <c r="J246" s="14"/>
      <c r="K246" s="14"/>
      <c r="L246" s="195"/>
      <c r="M246" s="200"/>
      <c r="N246" s="201"/>
      <c r="O246" s="201"/>
      <c r="P246" s="201"/>
      <c r="Q246" s="201"/>
      <c r="R246" s="201"/>
      <c r="S246" s="201"/>
      <c r="T246" s="20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6" t="s">
        <v>155</v>
      </c>
      <c r="AU246" s="196" t="s">
        <v>88</v>
      </c>
      <c r="AV246" s="14" t="s">
        <v>88</v>
      </c>
      <c r="AW246" s="14" t="s">
        <v>34</v>
      </c>
      <c r="AX246" s="14" t="s">
        <v>78</v>
      </c>
      <c r="AY246" s="196" t="s">
        <v>143</v>
      </c>
    </row>
    <row r="247" s="14" customFormat="1">
      <c r="A247" s="14"/>
      <c r="B247" s="195"/>
      <c r="C247" s="14"/>
      <c r="D247" s="188" t="s">
        <v>155</v>
      </c>
      <c r="E247" s="196" t="s">
        <v>1</v>
      </c>
      <c r="F247" s="197" t="s">
        <v>1004</v>
      </c>
      <c r="G247" s="14"/>
      <c r="H247" s="198">
        <v>-4.2000000000000002</v>
      </c>
      <c r="I247" s="199"/>
      <c r="J247" s="14"/>
      <c r="K247" s="14"/>
      <c r="L247" s="195"/>
      <c r="M247" s="200"/>
      <c r="N247" s="201"/>
      <c r="O247" s="201"/>
      <c r="P247" s="201"/>
      <c r="Q247" s="201"/>
      <c r="R247" s="201"/>
      <c r="S247" s="201"/>
      <c r="T247" s="20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6" t="s">
        <v>155</v>
      </c>
      <c r="AU247" s="196" t="s">
        <v>88</v>
      </c>
      <c r="AV247" s="14" t="s">
        <v>88</v>
      </c>
      <c r="AW247" s="14" t="s">
        <v>34</v>
      </c>
      <c r="AX247" s="14" t="s">
        <v>78</v>
      </c>
      <c r="AY247" s="196" t="s">
        <v>143</v>
      </c>
    </row>
    <row r="248" s="15" customFormat="1">
      <c r="A248" s="15"/>
      <c r="B248" s="203"/>
      <c r="C248" s="15"/>
      <c r="D248" s="188" t="s">
        <v>155</v>
      </c>
      <c r="E248" s="204" t="s">
        <v>1</v>
      </c>
      <c r="F248" s="205" t="s">
        <v>163</v>
      </c>
      <c r="G248" s="15"/>
      <c r="H248" s="206">
        <v>105.75</v>
      </c>
      <c r="I248" s="207"/>
      <c r="J248" s="15"/>
      <c r="K248" s="15"/>
      <c r="L248" s="203"/>
      <c r="M248" s="208"/>
      <c r="N248" s="209"/>
      <c r="O248" s="209"/>
      <c r="P248" s="209"/>
      <c r="Q248" s="209"/>
      <c r="R248" s="209"/>
      <c r="S248" s="209"/>
      <c r="T248" s="21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04" t="s">
        <v>155</v>
      </c>
      <c r="AU248" s="204" t="s">
        <v>88</v>
      </c>
      <c r="AV248" s="15" t="s">
        <v>149</v>
      </c>
      <c r="AW248" s="15" t="s">
        <v>34</v>
      </c>
      <c r="AX248" s="15" t="s">
        <v>86</v>
      </c>
      <c r="AY248" s="204" t="s">
        <v>143</v>
      </c>
    </row>
    <row r="249" s="2" customFormat="1" ht="16.5" customHeight="1">
      <c r="A249" s="38"/>
      <c r="B249" s="172"/>
      <c r="C249" s="173" t="s">
        <v>345</v>
      </c>
      <c r="D249" s="173" t="s">
        <v>145</v>
      </c>
      <c r="E249" s="174" t="s">
        <v>1005</v>
      </c>
      <c r="F249" s="175" t="s">
        <v>1006</v>
      </c>
      <c r="G249" s="176" t="s">
        <v>281</v>
      </c>
      <c r="H249" s="177">
        <v>0.089999999999999997</v>
      </c>
      <c r="I249" s="178"/>
      <c r="J249" s="179">
        <f>ROUND(I249*H249,2)</f>
        <v>0</v>
      </c>
      <c r="K249" s="180"/>
      <c r="L249" s="39"/>
      <c r="M249" s="181" t="s">
        <v>1</v>
      </c>
      <c r="N249" s="182" t="s">
        <v>43</v>
      </c>
      <c r="O249" s="77"/>
      <c r="P249" s="183">
        <f>O249*H249</f>
        <v>0</v>
      </c>
      <c r="Q249" s="183">
        <v>1.04881</v>
      </c>
      <c r="R249" s="183">
        <f>Q249*H249</f>
        <v>0.094392900000000002</v>
      </c>
      <c r="S249" s="183">
        <v>0</v>
      </c>
      <c r="T249" s="18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5" t="s">
        <v>149</v>
      </c>
      <c r="AT249" s="185" t="s">
        <v>145</v>
      </c>
      <c r="AU249" s="185" t="s">
        <v>88</v>
      </c>
      <c r="AY249" s="19" t="s">
        <v>143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9" t="s">
        <v>86</v>
      </c>
      <c r="BK249" s="186">
        <f>ROUND(I249*H249,2)</f>
        <v>0</v>
      </c>
      <c r="BL249" s="19" t="s">
        <v>149</v>
      </c>
      <c r="BM249" s="185" t="s">
        <v>1007</v>
      </c>
    </row>
    <row r="250" s="14" customFormat="1">
      <c r="A250" s="14"/>
      <c r="B250" s="195"/>
      <c r="C250" s="14"/>
      <c r="D250" s="188" t="s">
        <v>155</v>
      </c>
      <c r="E250" s="196" t="s">
        <v>1</v>
      </c>
      <c r="F250" s="197" t="s">
        <v>1008</v>
      </c>
      <c r="G250" s="14"/>
      <c r="H250" s="198">
        <v>0.089999999999999997</v>
      </c>
      <c r="I250" s="199"/>
      <c r="J250" s="14"/>
      <c r="K250" s="14"/>
      <c r="L250" s="195"/>
      <c r="M250" s="200"/>
      <c r="N250" s="201"/>
      <c r="O250" s="201"/>
      <c r="P250" s="201"/>
      <c r="Q250" s="201"/>
      <c r="R250" s="201"/>
      <c r="S250" s="201"/>
      <c r="T250" s="20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6" t="s">
        <v>155</v>
      </c>
      <c r="AU250" s="196" t="s">
        <v>88</v>
      </c>
      <c r="AV250" s="14" t="s">
        <v>88</v>
      </c>
      <c r="AW250" s="14" t="s">
        <v>34</v>
      </c>
      <c r="AX250" s="14" t="s">
        <v>86</v>
      </c>
      <c r="AY250" s="196" t="s">
        <v>143</v>
      </c>
    </row>
    <row r="251" s="2" customFormat="1" ht="21.75" customHeight="1">
      <c r="A251" s="38"/>
      <c r="B251" s="172"/>
      <c r="C251" s="173" t="s">
        <v>350</v>
      </c>
      <c r="D251" s="173" t="s">
        <v>145</v>
      </c>
      <c r="E251" s="174" t="s">
        <v>1009</v>
      </c>
      <c r="F251" s="175" t="s">
        <v>1010</v>
      </c>
      <c r="G251" s="176" t="s">
        <v>363</v>
      </c>
      <c r="H251" s="177">
        <v>2</v>
      </c>
      <c r="I251" s="178"/>
      <c r="J251" s="179">
        <f>ROUND(I251*H251,2)</f>
        <v>0</v>
      </c>
      <c r="K251" s="180"/>
      <c r="L251" s="39"/>
      <c r="M251" s="181" t="s">
        <v>1</v>
      </c>
      <c r="N251" s="182" t="s">
        <v>43</v>
      </c>
      <c r="O251" s="77"/>
      <c r="P251" s="183">
        <f>O251*H251</f>
        <v>0</v>
      </c>
      <c r="Q251" s="183">
        <v>0.022780000000000002</v>
      </c>
      <c r="R251" s="183">
        <f>Q251*H251</f>
        <v>0.045560000000000003</v>
      </c>
      <c r="S251" s="183">
        <v>0</v>
      </c>
      <c r="T251" s="18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5" t="s">
        <v>149</v>
      </c>
      <c r="AT251" s="185" t="s">
        <v>145</v>
      </c>
      <c r="AU251" s="185" t="s">
        <v>88</v>
      </c>
      <c r="AY251" s="19" t="s">
        <v>143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9" t="s">
        <v>86</v>
      </c>
      <c r="BK251" s="186">
        <f>ROUND(I251*H251,2)</f>
        <v>0</v>
      </c>
      <c r="BL251" s="19" t="s">
        <v>149</v>
      </c>
      <c r="BM251" s="185" t="s">
        <v>1011</v>
      </c>
    </row>
    <row r="252" s="2" customFormat="1" ht="21.75" customHeight="1">
      <c r="A252" s="38"/>
      <c r="B252" s="172"/>
      <c r="C252" s="173" t="s">
        <v>355</v>
      </c>
      <c r="D252" s="173" t="s">
        <v>145</v>
      </c>
      <c r="E252" s="174" t="s">
        <v>1012</v>
      </c>
      <c r="F252" s="175" t="s">
        <v>1013</v>
      </c>
      <c r="G252" s="176" t="s">
        <v>363</v>
      </c>
      <c r="H252" s="177">
        <v>3</v>
      </c>
      <c r="I252" s="178"/>
      <c r="J252" s="179">
        <f>ROUND(I252*H252,2)</f>
        <v>0</v>
      </c>
      <c r="K252" s="180"/>
      <c r="L252" s="39"/>
      <c r="M252" s="181" t="s">
        <v>1</v>
      </c>
      <c r="N252" s="182" t="s">
        <v>43</v>
      </c>
      <c r="O252" s="77"/>
      <c r="P252" s="183">
        <f>O252*H252</f>
        <v>0</v>
      </c>
      <c r="Q252" s="183">
        <v>0.027109999999999999</v>
      </c>
      <c r="R252" s="183">
        <f>Q252*H252</f>
        <v>0.08133</v>
      </c>
      <c r="S252" s="183">
        <v>0</v>
      </c>
      <c r="T252" s="18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5" t="s">
        <v>149</v>
      </c>
      <c r="AT252" s="185" t="s">
        <v>145</v>
      </c>
      <c r="AU252" s="185" t="s">
        <v>88</v>
      </c>
      <c r="AY252" s="19" t="s">
        <v>143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9" t="s">
        <v>86</v>
      </c>
      <c r="BK252" s="186">
        <f>ROUND(I252*H252,2)</f>
        <v>0</v>
      </c>
      <c r="BL252" s="19" t="s">
        <v>149</v>
      </c>
      <c r="BM252" s="185" t="s">
        <v>1014</v>
      </c>
    </row>
    <row r="253" s="2" customFormat="1" ht="21.75" customHeight="1">
      <c r="A253" s="38"/>
      <c r="B253" s="172"/>
      <c r="C253" s="173" t="s">
        <v>360</v>
      </c>
      <c r="D253" s="173" t="s">
        <v>145</v>
      </c>
      <c r="E253" s="174" t="s">
        <v>1015</v>
      </c>
      <c r="F253" s="175" t="s">
        <v>1016</v>
      </c>
      <c r="G253" s="176" t="s">
        <v>363</v>
      </c>
      <c r="H253" s="177">
        <v>4</v>
      </c>
      <c r="I253" s="178"/>
      <c r="J253" s="179">
        <f>ROUND(I253*H253,2)</f>
        <v>0</v>
      </c>
      <c r="K253" s="180"/>
      <c r="L253" s="39"/>
      <c r="M253" s="181" t="s">
        <v>1</v>
      </c>
      <c r="N253" s="182" t="s">
        <v>43</v>
      </c>
      <c r="O253" s="77"/>
      <c r="P253" s="183">
        <f>O253*H253</f>
        <v>0</v>
      </c>
      <c r="Q253" s="183">
        <v>0.054550000000000001</v>
      </c>
      <c r="R253" s="183">
        <f>Q253*H253</f>
        <v>0.21820000000000001</v>
      </c>
      <c r="S253" s="183">
        <v>0</v>
      </c>
      <c r="T253" s="18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5" t="s">
        <v>149</v>
      </c>
      <c r="AT253" s="185" t="s">
        <v>145</v>
      </c>
      <c r="AU253" s="185" t="s">
        <v>88</v>
      </c>
      <c r="AY253" s="19" t="s">
        <v>143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9" t="s">
        <v>86</v>
      </c>
      <c r="BK253" s="186">
        <f>ROUND(I253*H253,2)</f>
        <v>0</v>
      </c>
      <c r="BL253" s="19" t="s">
        <v>149</v>
      </c>
      <c r="BM253" s="185" t="s">
        <v>1017</v>
      </c>
    </row>
    <row r="254" s="14" customFormat="1">
      <c r="A254" s="14"/>
      <c r="B254" s="195"/>
      <c r="C254" s="14"/>
      <c r="D254" s="188" t="s">
        <v>155</v>
      </c>
      <c r="E254" s="196" t="s">
        <v>1</v>
      </c>
      <c r="F254" s="197" t="s">
        <v>1018</v>
      </c>
      <c r="G254" s="14"/>
      <c r="H254" s="198">
        <v>4</v>
      </c>
      <c r="I254" s="199"/>
      <c r="J254" s="14"/>
      <c r="K254" s="14"/>
      <c r="L254" s="195"/>
      <c r="M254" s="200"/>
      <c r="N254" s="201"/>
      <c r="O254" s="201"/>
      <c r="P254" s="201"/>
      <c r="Q254" s="201"/>
      <c r="R254" s="201"/>
      <c r="S254" s="201"/>
      <c r="T254" s="20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6" t="s">
        <v>155</v>
      </c>
      <c r="AU254" s="196" t="s">
        <v>88</v>
      </c>
      <c r="AV254" s="14" t="s">
        <v>88</v>
      </c>
      <c r="AW254" s="14" t="s">
        <v>34</v>
      </c>
      <c r="AX254" s="14" t="s">
        <v>86</v>
      </c>
      <c r="AY254" s="196" t="s">
        <v>143</v>
      </c>
    </row>
    <row r="255" s="2" customFormat="1" ht="21.75" customHeight="1">
      <c r="A255" s="38"/>
      <c r="B255" s="172"/>
      <c r="C255" s="173" t="s">
        <v>366</v>
      </c>
      <c r="D255" s="173" t="s">
        <v>145</v>
      </c>
      <c r="E255" s="174" t="s">
        <v>1019</v>
      </c>
      <c r="F255" s="175" t="s">
        <v>1020</v>
      </c>
      <c r="G255" s="176" t="s">
        <v>363</v>
      </c>
      <c r="H255" s="177">
        <v>16</v>
      </c>
      <c r="I255" s="178"/>
      <c r="J255" s="179">
        <f>ROUND(I255*H255,2)</f>
        <v>0</v>
      </c>
      <c r="K255" s="180"/>
      <c r="L255" s="39"/>
      <c r="M255" s="181" t="s">
        <v>1</v>
      </c>
      <c r="N255" s="182" t="s">
        <v>43</v>
      </c>
      <c r="O255" s="77"/>
      <c r="P255" s="183">
        <f>O255*H255</f>
        <v>0</v>
      </c>
      <c r="Q255" s="183">
        <v>0.081850000000000006</v>
      </c>
      <c r="R255" s="183">
        <f>Q255*H255</f>
        <v>1.3096000000000001</v>
      </c>
      <c r="S255" s="183">
        <v>0</v>
      </c>
      <c r="T255" s="18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5" t="s">
        <v>149</v>
      </c>
      <c r="AT255" s="185" t="s">
        <v>145</v>
      </c>
      <c r="AU255" s="185" t="s">
        <v>88</v>
      </c>
      <c r="AY255" s="19" t="s">
        <v>143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9" t="s">
        <v>86</v>
      </c>
      <c r="BK255" s="186">
        <f>ROUND(I255*H255,2)</f>
        <v>0</v>
      </c>
      <c r="BL255" s="19" t="s">
        <v>149</v>
      </c>
      <c r="BM255" s="185" t="s">
        <v>1021</v>
      </c>
    </row>
    <row r="256" s="14" customFormat="1">
      <c r="A256" s="14"/>
      <c r="B256" s="195"/>
      <c r="C256" s="14"/>
      <c r="D256" s="188" t="s">
        <v>155</v>
      </c>
      <c r="E256" s="196" t="s">
        <v>1</v>
      </c>
      <c r="F256" s="197" t="s">
        <v>1022</v>
      </c>
      <c r="G256" s="14"/>
      <c r="H256" s="198">
        <v>16</v>
      </c>
      <c r="I256" s="199"/>
      <c r="J256" s="14"/>
      <c r="K256" s="14"/>
      <c r="L256" s="195"/>
      <c r="M256" s="200"/>
      <c r="N256" s="201"/>
      <c r="O256" s="201"/>
      <c r="P256" s="201"/>
      <c r="Q256" s="201"/>
      <c r="R256" s="201"/>
      <c r="S256" s="201"/>
      <c r="T256" s="20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6" t="s">
        <v>155</v>
      </c>
      <c r="AU256" s="196" t="s">
        <v>88</v>
      </c>
      <c r="AV256" s="14" t="s">
        <v>88</v>
      </c>
      <c r="AW256" s="14" t="s">
        <v>34</v>
      </c>
      <c r="AX256" s="14" t="s">
        <v>86</v>
      </c>
      <c r="AY256" s="196" t="s">
        <v>143</v>
      </c>
    </row>
    <row r="257" s="2" customFormat="1" ht="21.75" customHeight="1">
      <c r="A257" s="38"/>
      <c r="B257" s="172"/>
      <c r="C257" s="173" t="s">
        <v>372</v>
      </c>
      <c r="D257" s="173" t="s">
        <v>145</v>
      </c>
      <c r="E257" s="174" t="s">
        <v>1023</v>
      </c>
      <c r="F257" s="175" t="s">
        <v>1024</v>
      </c>
      <c r="G257" s="176" t="s">
        <v>363</v>
      </c>
      <c r="H257" s="177">
        <v>4</v>
      </c>
      <c r="I257" s="178"/>
      <c r="J257" s="179">
        <f>ROUND(I257*H257,2)</f>
        <v>0</v>
      </c>
      <c r="K257" s="180"/>
      <c r="L257" s="39"/>
      <c r="M257" s="181" t="s">
        <v>1</v>
      </c>
      <c r="N257" s="182" t="s">
        <v>43</v>
      </c>
      <c r="O257" s="77"/>
      <c r="P257" s="183">
        <f>O257*H257</f>
        <v>0</v>
      </c>
      <c r="Q257" s="183">
        <v>0.091050000000000006</v>
      </c>
      <c r="R257" s="183">
        <f>Q257*H257</f>
        <v>0.36420000000000002</v>
      </c>
      <c r="S257" s="183">
        <v>0</v>
      </c>
      <c r="T257" s="18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5" t="s">
        <v>149</v>
      </c>
      <c r="AT257" s="185" t="s">
        <v>145</v>
      </c>
      <c r="AU257" s="185" t="s">
        <v>88</v>
      </c>
      <c r="AY257" s="19" t="s">
        <v>143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9" t="s">
        <v>86</v>
      </c>
      <c r="BK257" s="186">
        <f>ROUND(I257*H257,2)</f>
        <v>0</v>
      </c>
      <c r="BL257" s="19" t="s">
        <v>149</v>
      </c>
      <c r="BM257" s="185" t="s">
        <v>1025</v>
      </c>
    </row>
    <row r="258" s="2" customFormat="1" ht="24.15" customHeight="1">
      <c r="A258" s="38"/>
      <c r="B258" s="172"/>
      <c r="C258" s="173" t="s">
        <v>378</v>
      </c>
      <c r="D258" s="173" t="s">
        <v>145</v>
      </c>
      <c r="E258" s="174" t="s">
        <v>1026</v>
      </c>
      <c r="F258" s="175" t="s">
        <v>1027</v>
      </c>
      <c r="G258" s="176" t="s">
        <v>298</v>
      </c>
      <c r="H258" s="177">
        <v>11.5</v>
      </c>
      <c r="I258" s="178"/>
      <c r="J258" s="179">
        <f>ROUND(I258*H258,2)</f>
        <v>0</v>
      </c>
      <c r="K258" s="180"/>
      <c r="L258" s="39"/>
      <c r="M258" s="181" t="s">
        <v>1</v>
      </c>
      <c r="N258" s="182" t="s">
        <v>43</v>
      </c>
      <c r="O258" s="77"/>
      <c r="P258" s="183">
        <f>O258*H258</f>
        <v>0</v>
      </c>
      <c r="Q258" s="183">
        <v>0.00075000000000000002</v>
      </c>
      <c r="R258" s="183">
        <f>Q258*H258</f>
        <v>0.0086250000000000007</v>
      </c>
      <c r="S258" s="183">
        <v>0</v>
      </c>
      <c r="T258" s="18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5" t="s">
        <v>149</v>
      </c>
      <c r="AT258" s="185" t="s">
        <v>145</v>
      </c>
      <c r="AU258" s="185" t="s">
        <v>88</v>
      </c>
      <c r="AY258" s="19" t="s">
        <v>143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9" t="s">
        <v>86</v>
      </c>
      <c r="BK258" s="186">
        <f>ROUND(I258*H258,2)</f>
        <v>0</v>
      </c>
      <c r="BL258" s="19" t="s">
        <v>149</v>
      </c>
      <c r="BM258" s="185" t="s">
        <v>1028</v>
      </c>
    </row>
    <row r="259" s="14" customFormat="1">
      <c r="A259" s="14"/>
      <c r="B259" s="195"/>
      <c r="C259" s="14"/>
      <c r="D259" s="188" t="s">
        <v>155</v>
      </c>
      <c r="E259" s="196" t="s">
        <v>1</v>
      </c>
      <c r="F259" s="197" t="s">
        <v>1029</v>
      </c>
      <c r="G259" s="14"/>
      <c r="H259" s="198">
        <v>11.5</v>
      </c>
      <c r="I259" s="199"/>
      <c r="J259" s="14"/>
      <c r="K259" s="14"/>
      <c r="L259" s="195"/>
      <c r="M259" s="200"/>
      <c r="N259" s="201"/>
      <c r="O259" s="201"/>
      <c r="P259" s="201"/>
      <c r="Q259" s="201"/>
      <c r="R259" s="201"/>
      <c r="S259" s="201"/>
      <c r="T259" s="20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6" t="s">
        <v>155</v>
      </c>
      <c r="AU259" s="196" t="s">
        <v>88</v>
      </c>
      <c r="AV259" s="14" t="s">
        <v>88</v>
      </c>
      <c r="AW259" s="14" t="s">
        <v>34</v>
      </c>
      <c r="AX259" s="14" t="s">
        <v>86</v>
      </c>
      <c r="AY259" s="196" t="s">
        <v>143</v>
      </c>
    </row>
    <row r="260" s="2" customFormat="1" ht="24.15" customHeight="1">
      <c r="A260" s="38"/>
      <c r="B260" s="172"/>
      <c r="C260" s="173" t="s">
        <v>382</v>
      </c>
      <c r="D260" s="173" t="s">
        <v>145</v>
      </c>
      <c r="E260" s="174" t="s">
        <v>1030</v>
      </c>
      <c r="F260" s="175" t="s">
        <v>1031</v>
      </c>
      <c r="G260" s="176" t="s">
        <v>153</v>
      </c>
      <c r="H260" s="177">
        <v>20</v>
      </c>
      <c r="I260" s="178"/>
      <c r="J260" s="179">
        <f>ROUND(I260*H260,2)</f>
        <v>0</v>
      </c>
      <c r="K260" s="180"/>
      <c r="L260" s="39"/>
      <c r="M260" s="181" t="s">
        <v>1</v>
      </c>
      <c r="N260" s="182" t="s">
        <v>43</v>
      </c>
      <c r="O260" s="77"/>
      <c r="P260" s="183">
        <f>O260*H260</f>
        <v>0</v>
      </c>
      <c r="Q260" s="183">
        <v>0.0025200000000000001</v>
      </c>
      <c r="R260" s="183">
        <f>Q260*H260</f>
        <v>0.0504</v>
      </c>
      <c r="S260" s="183">
        <v>0</v>
      </c>
      <c r="T260" s="18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5" t="s">
        <v>149</v>
      </c>
      <c r="AT260" s="185" t="s">
        <v>145</v>
      </c>
      <c r="AU260" s="185" t="s">
        <v>88</v>
      </c>
      <c r="AY260" s="19" t="s">
        <v>143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9" t="s">
        <v>86</v>
      </c>
      <c r="BK260" s="186">
        <f>ROUND(I260*H260,2)</f>
        <v>0</v>
      </c>
      <c r="BL260" s="19" t="s">
        <v>149</v>
      </c>
      <c r="BM260" s="185" t="s">
        <v>1032</v>
      </c>
    </row>
    <row r="261" s="13" customFormat="1">
      <c r="A261" s="13"/>
      <c r="B261" s="187"/>
      <c r="C261" s="13"/>
      <c r="D261" s="188" t="s">
        <v>155</v>
      </c>
      <c r="E261" s="189" t="s">
        <v>1</v>
      </c>
      <c r="F261" s="190" t="s">
        <v>1033</v>
      </c>
      <c r="G261" s="13"/>
      <c r="H261" s="189" t="s">
        <v>1</v>
      </c>
      <c r="I261" s="191"/>
      <c r="J261" s="13"/>
      <c r="K261" s="13"/>
      <c r="L261" s="187"/>
      <c r="M261" s="192"/>
      <c r="N261" s="193"/>
      <c r="O261" s="193"/>
      <c r="P261" s="193"/>
      <c r="Q261" s="193"/>
      <c r="R261" s="193"/>
      <c r="S261" s="193"/>
      <c r="T261" s="19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9" t="s">
        <v>155</v>
      </c>
      <c r="AU261" s="189" t="s">
        <v>88</v>
      </c>
      <c r="AV261" s="13" t="s">
        <v>86</v>
      </c>
      <c r="AW261" s="13" t="s">
        <v>34</v>
      </c>
      <c r="AX261" s="13" t="s">
        <v>78</v>
      </c>
      <c r="AY261" s="189" t="s">
        <v>143</v>
      </c>
    </row>
    <row r="262" s="14" customFormat="1">
      <c r="A262" s="14"/>
      <c r="B262" s="195"/>
      <c r="C262" s="14"/>
      <c r="D262" s="188" t="s">
        <v>155</v>
      </c>
      <c r="E262" s="196" t="s">
        <v>1</v>
      </c>
      <c r="F262" s="197" t="s">
        <v>1034</v>
      </c>
      <c r="G262" s="14"/>
      <c r="H262" s="198">
        <v>20</v>
      </c>
      <c r="I262" s="199"/>
      <c r="J262" s="14"/>
      <c r="K262" s="14"/>
      <c r="L262" s="195"/>
      <c r="M262" s="200"/>
      <c r="N262" s="201"/>
      <c r="O262" s="201"/>
      <c r="P262" s="201"/>
      <c r="Q262" s="201"/>
      <c r="R262" s="201"/>
      <c r="S262" s="201"/>
      <c r="T262" s="20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6" t="s">
        <v>155</v>
      </c>
      <c r="AU262" s="196" t="s">
        <v>88</v>
      </c>
      <c r="AV262" s="14" t="s">
        <v>88</v>
      </c>
      <c r="AW262" s="14" t="s">
        <v>34</v>
      </c>
      <c r="AX262" s="14" t="s">
        <v>86</v>
      </c>
      <c r="AY262" s="196" t="s">
        <v>143</v>
      </c>
    </row>
    <row r="263" s="2" customFormat="1" ht="24.15" customHeight="1">
      <c r="A263" s="38"/>
      <c r="B263" s="172"/>
      <c r="C263" s="173" t="s">
        <v>387</v>
      </c>
      <c r="D263" s="173" t="s">
        <v>145</v>
      </c>
      <c r="E263" s="174" t="s">
        <v>1035</v>
      </c>
      <c r="F263" s="175" t="s">
        <v>1036</v>
      </c>
      <c r="G263" s="176" t="s">
        <v>153</v>
      </c>
      <c r="H263" s="177">
        <v>11.84</v>
      </c>
      <c r="I263" s="178"/>
      <c r="J263" s="179">
        <f>ROUND(I263*H263,2)</f>
        <v>0</v>
      </c>
      <c r="K263" s="180"/>
      <c r="L263" s="39"/>
      <c r="M263" s="181" t="s">
        <v>1</v>
      </c>
      <c r="N263" s="182" t="s">
        <v>43</v>
      </c>
      <c r="O263" s="77"/>
      <c r="P263" s="183">
        <f>O263*H263</f>
        <v>0</v>
      </c>
      <c r="Q263" s="183">
        <v>0.068430000000000005</v>
      </c>
      <c r="R263" s="183">
        <f>Q263*H263</f>
        <v>0.81021120000000002</v>
      </c>
      <c r="S263" s="183">
        <v>0</v>
      </c>
      <c r="T263" s="18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5" t="s">
        <v>149</v>
      </c>
      <c r="AT263" s="185" t="s">
        <v>145</v>
      </c>
      <c r="AU263" s="185" t="s">
        <v>88</v>
      </c>
      <c r="AY263" s="19" t="s">
        <v>143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9" t="s">
        <v>86</v>
      </c>
      <c r="BK263" s="186">
        <f>ROUND(I263*H263,2)</f>
        <v>0</v>
      </c>
      <c r="BL263" s="19" t="s">
        <v>149</v>
      </c>
      <c r="BM263" s="185" t="s">
        <v>1037</v>
      </c>
    </row>
    <row r="264" s="13" customFormat="1">
      <c r="A264" s="13"/>
      <c r="B264" s="187"/>
      <c r="C264" s="13"/>
      <c r="D264" s="188" t="s">
        <v>155</v>
      </c>
      <c r="E264" s="189" t="s">
        <v>1</v>
      </c>
      <c r="F264" s="190" t="s">
        <v>1038</v>
      </c>
      <c r="G264" s="13"/>
      <c r="H264" s="189" t="s">
        <v>1</v>
      </c>
      <c r="I264" s="191"/>
      <c r="J264" s="13"/>
      <c r="K264" s="13"/>
      <c r="L264" s="187"/>
      <c r="M264" s="192"/>
      <c r="N264" s="193"/>
      <c r="O264" s="193"/>
      <c r="P264" s="193"/>
      <c r="Q264" s="193"/>
      <c r="R264" s="193"/>
      <c r="S264" s="193"/>
      <c r="T264" s="19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9" t="s">
        <v>155</v>
      </c>
      <c r="AU264" s="189" t="s">
        <v>88</v>
      </c>
      <c r="AV264" s="13" t="s">
        <v>86</v>
      </c>
      <c r="AW264" s="13" t="s">
        <v>34</v>
      </c>
      <c r="AX264" s="13" t="s">
        <v>78</v>
      </c>
      <c r="AY264" s="189" t="s">
        <v>143</v>
      </c>
    </row>
    <row r="265" s="14" customFormat="1">
      <c r="A265" s="14"/>
      <c r="B265" s="195"/>
      <c r="C265" s="14"/>
      <c r="D265" s="188" t="s">
        <v>155</v>
      </c>
      <c r="E265" s="196" t="s">
        <v>1</v>
      </c>
      <c r="F265" s="197" t="s">
        <v>1039</v>
      </c>
      <c r="G265" s="14"/>
      <c r="H265" s="198">
        <v>11.84</v>
      </c>
      <c r="I265" s="199"/>
      <c r="J265" s="14"/>
      <c r="K265" s="14"/>
      <c r="L265" s="195"/>
      <c r="M265" s="200"/>
      <c r="N265" s="201"/>
      <c r="O265" s="201"/>
      <c r="P265" s="201"/>
      <c r="Q265" s="201"/>
      <c r="R265" s="201"/>
      <c r="S265" s="201"/>
      <c r="T265" s="20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6" t="s">
        <v>155</v>
      </c>
      <c r="AU265" s="196" t="s">
        <v>88</v>
      </c>
      <c r="AV265" s="14" t="s">
        <v>88</v>
      </c>
      <c r="AW265" s="14" t="s">
        <v>34</v>
      </c>
      <c r="AX265" s="14" t="s">
        <v>78</v>
      </c>
      <c r="AY265" s="196" t="s">
        <v>143</v>
      </c>
    </row>
    <row r="266" s="15" customFormat="1">
      <c r="A266" s="15"/>
      <c r="B266" s="203"/>
      <c r="C266" s="15"/>
      <c r="D266" s="188" t="s">
        <v>155</v>
      </c>
      <c r="E266" s="204" t="s">
        <v>1</v>
      </c>
      <c r="F266" s="205" t="s">
        <v>163</v>
      </c>
      <c r="G266" s="15"/>
      <c r="H266" s="206">
        <v>11.84</v>
      </c>
      <c r="I266" s="207"/>
      <c r="J266" s="15"/>
      <c r="K266" s="15"/>
      <c r="L266" s="203"/>
      <c r="M266" s="208"/>
      <c r="N266" s="209"/>
      <c r="O266" s="209"/>
      <c r="P266" s="209"/>
      <c r="Q266" s="209"/>
      <c r="R266" s="209"/>
      <c r="S266" s="209"/>
      <c r="T266" s="21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04" t="s">
        <v>155</v>
      </c>
      <c r="AU266" s="204" t="s">
        <v>88</v>
      </c>
      <c r="AV266" s="15" t="s">
        <v>149</v>
      </c>
      <c r="AW266" s="15" t="s">
        <v>34</v>
      </c>
      <c r="AX266" s="15" t="s">
        <v>86</v>
      </c>
      <c r="AY266" s="204" t="s">
        <v>143</v>
      </c>
    </row>
    <row r="267" s="2" customFormat="1" ht="24.15" customHeight="1">
      <c r="A267" s="38"/>
      <c r="B267" s="172"/>
      <c r="C267" s="173" t="s">
        <v>391</v>
      </c>
      <c r="D267" s="173" t="s">
        <v>145</v>
      </c>
      <c r="E267" s="174" t="s">
        <v>1040</v>
      </c>
      <c r="F267" s="175" t="s">
        <v>1041</v>
      </c>
      <c r="G267" s="176" t="s">
        <v>153</v>
      </c>
      <c r="H267" s="177">
        <v>36.529000000000003</v>
      </c>
      <c r="I267" s="178"/>
      <c r="J267" s="179">
        <f>ROUND(I267*H267,2)</f>
        <v>0</v>
      </c>
      <c r="K267" s="180"/>
      <c r="L267" s="39"/>
      <c r="M267" s="181" t="s">
        <v>1</v>
      </c>
      <c r="N267" s="182" t="s">
        <v>43</v>
      </c>
      <c r="O267" s="77"/>
      <c r="P267" s="183">
        <f>O267*H267</f>
        <v>0</v>
      </c>
      <c r="Q267" s="183">
        <v>0.10445</v>
      </c>
      <c r="R267" s="183">
        <f>Q267*H267</f>
        <v>3.8154540500000005</v>
      </c>
      <c r="S267" s="183">
        <v>0</v>
      </c>
      <c r="T267" s="18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5" t="s">
        <v>149</v>
      </c>
      <c r="AT267" s="185" t="s">
        <v>145</v>
      </c>
      <c r="AU267" s="185" t="s">
        <v>88</v>
      </c>
      <c r="AY267" s="19" t="s">
        <v>143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9" t="s">
        <v>86</v>
      </c>
      <c r="BK267" s="186">
        <f>ROUND(I267*H267,2)</f>
        <v>0</v>
      </c>
      <c r="BL267" s="19" t="s">
        <v>149</v>
      </c>
      <c r="BM267" s="185" t="s">
        <v>1042</v>
      </c>
    </row>
    <row r="268" s="14" customFormat="1">
      <c r="A268" s="14"/>
      <c r="B268" s="195"/>
      <c r="C268" s="14"/>
      <c r="D268" s="188" t="s">
        <v>155</v>
      </c>
      <c r="E268" s="196" t="s">
        <v>1</v>
      </c>
      <c r="F268" s="197" t="s">
        <v>1043</v>
      </c>
      <c r="G268" s="14"/>
      <c r="H268" s="198">
        <v>45</v>
      </c>
      <c r="I268" s="199"/>
      <c r="J268" s="14"/>
      <c r="K268" s="14"/>
      <c r="L268" s="195"/>
      <c r="M268" s="200"/>
      <c r="N268" s="201"/>
      <c r="O268" s="201"/>
      <c r="P268" s="201"/>
      <c r="Q268" s="201"/>
      <c r="R268" s="201"/>
      <c r="S268" s="201"/>
      <c r="T268" s="20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6" t="s">
        <v>155</v>
      </c>
      <c r="AU268" s="196" t="s">
        <v>88</v>
      </c>
      <c r="AV268" s="14" t="s">
        <v>88</v>
      </c>
      <c r="AW268" s="14" t="s">
        <v>34</v>
      </c>
      <c r="AX268" s="14" t="s">
        <v>78</v>
      </c>
      <c r="AY268" s="196" t="s">
        <v>143</v>
      </c>
    </row>
    <row r="269" s="14" customFormat="1">
      <c r="A269" s="14"/>
      <c r="B269" s="195"/>
      <c r="C269" s="14"/>
      <c r="D269" s="188" t="s">
        <v>155</v>
      </c>
      <c r="E269" s="196" t="s">
        <v>1</v>
      </c>
      <c r="F269" s="197" t="s">
        <v>1044</v>
      </c>
      <c r="G269" s="14"/>
      <c r="H269" s="198">
        <v>-2.758</v>
      </c>
      <c r="I269" s="199"/>
      <c r="J269" s="14"/>
      <c r="K269" s="14"/>
      <c r="L269" s="195"/>
      <c r="M269" s="200"/>
      <c r="N269" s="201"/>
      <c r="O269" s="201"/>
      <c r="P269" s="201"/>
      <c r="Q269" s="201"/>
      <c r="R269" s="201"/>
      <c r="S269" s="201"/>
      <c r="T269" s="20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6" t="s">
        <v>155</v>
      </c>
      <c r="AU269" s="196" t="s">
        <v>88</v>
      </c>
      <c r="AV269" s="14" t="s">
        <v>88</v>
      </c>
      <c r="AW269" s="14" t="s">
        <v>34</v>
      </c>
      <c r="AX269" s="14" t="s">
        <v>78</v>
      </c>
      <c r="AY269" s="196" t="s">
        <v>143</v>
      </c>
    </row>
    <row r="270" s="14" customFormat="1">
      <c r="A270" s="14"/>
      <c r="B270" s="195"/>
      <c r="C270" s="14"/>
      <c r="D270" s="188" t="s">
        <v>155</v>
      </c>
      <c r="E270" s="196" t="s">
        <v>1</v>
      </c>
      <c r="F270" s="197" t="s">
        <v>998</v>
      </c>
      <c r="G270" s="14"/>
      <c r="H270" s="198">
        <v>-3.5459999999999998</v>
      </c>
      <c r="I270" s="199"/>
      <c r="J270" s="14"/>
      <c r="K270" s="14"/>
      <c r="L270" s="195"/>
      <c r="M270" s="200"/>
      <c r="N270" s="201"/>
      <c r="O270" s="201"/>
      <c r="P270" s="201"/>
      <c r="Q270" s="201"/>
      <c r="R270" s="201"/>
      <c r="S270" s="201"/>
      <c r="T270" s="20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6" t="s">
        <v>155</v>
      </c>
      <c r="AU270" s="196" t="s">
        <v>88</v>
      </c>
      <c r="AV270" s="14" t="s">
        <v>88</v>
      </c>
      <c r="AW270" s="14" t="s">
        <v>34</v>
      </c>
      <c r="AX270" s="14" t="s">
        <v>78</v>
      </c>
      <c r="AY270" s="196" t="s">
        <v>143</v>
      </c>
    </row>
    <row r="271" s="14" customFormat="1">
      <c r="A271" s="14"/>
      <c r="B271" s="195"/>
      <c r="C271" s="14"/>
      <c r="D271" s="188" t="s">
        <v>155</v>
      </c>
      <c r="E271" s="196" t="s">
        <v>1</v>
      </c>
      <c r="F271" s="197" t="s">
        <v>1045</v>
      </c>
      <c r="G271" s="14"/>
      <c r="H271" s="198">
        <v>-2.1669999999999998</v>
      </c>
      <c r="I271" s="199"/>
      <c r="J271" s="14"/>
      <c r="K271" s="14"/>
      <c r="L271" s="195"/>
      <c r="M271" s="200"/>
      <c r="N271" s="201"/>
      <c r="O271" s="201"/>
      <c r="P271" s="201"/>
      <c r="Q271" s="201"/>
      <c r="R271" s="201"/>
      <c r="S271" s="201"/>
      <c r="T271" s="20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6" t="s">
        <v>155</v>
      </c>
      <c r="AU271" s="196" t="s">
        <v>88</v>
      </c>
      <c r="AV271" s="14" t="s">
        <v>88</v>
      </c>
      <c r="AW271" s="14" t="s">
        <v>34</v>
      </c>
      <c r="AX271" s="14" t="s">
        <v>78</v>
      </c>
      <c r="AY271" s="196" t="s">
        <v>143</v>
      </c>
    </row>
    <row r="272" s="15" customFormat="1">
      <c r="A272" s="15"/>
      <c r="B272" s="203"/>
      <c r="C272" s="15"/>
      <c r="D272" s="188" t="s">
        <v>155</v>
      </c>
      <c r="E272" s="204" t="s">
        <v>1</v>
      </c>
      <c r="F272" s="205" t="s">
        <v>163</v>
      </c>
      <c r="G272" s="15"/>
      <c r="H272" s="206">
        <v>36.528999999999996</v>
      </c>
      <c r="I272" s="207"/>
      <c r="J272" s="15"/>
      <c r="K272" s="15"/>
      <c r="L272" s="203"/>
      <c r="M272" s="208"/>
      <c r="N272" s="209"/>
      <c r="O272" s="209"/>
      <c r="P272" s="209"/>
      <c r="Q272" s="209"/>
      <c r="R272" s="209"/>
      <c r="S272" s="209"/>
      <c r="T272" s="21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04" t="s">
        <v>155</v>
      </c>
      <c r="AU272" s="204" t="s">
        <v>88</v>
      </c>
      <c r="AV272" s="15" t="s">
        <v>149</v>
      </c>
      <c r="AW272" s="15" t="s">
        <v>34</v>
      </c>
      <c r="AX272" s="15" t="s">
        <v>86</v>
      </c>
      <c r="AY272" s="204" t="s">
        <v>143</v>
      </c>
    </row>
    <row r="273" s="12" customFormat="1" ht="22.8" customHeight="1">
      <c r="A273" s="12"/>
      <c r="B273" s="159"/>
      <c r="C273" s="12"/>
      <c r="D273" s="160" t="s">
        <v>77</v>
      </c>
      <c r="E273" s="170" t="s">
        <v>149</v>
      </c>
      <c r="F273" s="170" t="s">
        <v>371</v>
      </c>
      <c r="G273" s="12"/>
      <c r="H273" s="12"/>
      <c r="I273" s="162"/>
      <c r="J273" s="171">
        <f>BK273</f>
        <v>0</v>
      </c>
      <c r="K273" s="12"/>
      <c r="L273" s="159"/>
      <c r="M273" s="164"/>
      <c r="N273" s="165"/>
      <c r="O273" s="165"/>
      <c r="P273" s="166">
        <f>SUM(P274:P318)</f>
        <v>0</v>
      </c>
      <c r="Q273" s="165"/>
      <c r="R273" s="166">
        <f>SUM(R274:R318)</f>
        <v>51.762192080000005</v>
      </c>
      <c r="S273" s="165"/>
      <c r="T273" s="167">
        <f>SUM(T274:T318)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60" t="s">
        <v>86</v>
      </c>
      <c r="AT273" s="168" t="s">
        <v>77</v>
      </c>
      <c r="AU273" s="168" t="s">
        <v>86</v>
      </c>
      <c r="AY273" s="160" t="s">
        <v>143</v>
      </c>
      <c r="BK273" s="169">
        <f>SUM(BK274:BK318)</f>
        <v>0</v>
      </c>
    </row>
    <row r="274" s="2" customFormat="1" ht="24.15" customHeight="1">
      <c r="A274" s="38"/>
      <c r="B274" s="172"/>
      <c r="C274" s="173" t="s">
        <v>395</v>
      </c>
      <c r="D274" s="173" t="s">
        <v>145</v>
      </c>
      <c r="E274" s="174" t="s">
        <v>1046</v>
      </c>
      <c r="F274" s="175" t="s">
        <v>1047</v>
      </c>
      <c r="G274" s="176" t="s">
        <v>153</v>
      </c>
      <c r="H274" s="177">
        <v>80.640000000000001</v>
      </c>
      <c r="I274" s="178"/>
      <c r="J274" s="179">
        <f>ROUND(I274*H274,2)</f>
        <v>0</v>
      </c>
      <c r="K274" s="180"/>
      <c r="L274" s="39"/>
      <c r="M274" s="181" t="s">
        <v>1</v>
      </c>
      <c r="N274" s="182" t="s">
        <v>43</v>
      </c>
      <c r="O274" s="77"/>
      <c r="P274" s="183">
        <f>O274*H274</f>
        <v>0</v>
      </c>
      <c r="Q274" s="183">
        <v>0.39295000000000002</v>
      </c>
      <c r="R274" s="183">
        <f>Q274*H274</f>
        <v>31.687488000000002</v>
      </c>
      <c r="S274" s="183">
        <v>0</v>
      </c>
      <c r="T274" s="18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5" t="s">
        <v>149</v>
      </c>
      <c r="AT274" s="185" t="s">
        <v>145</v>
      </c>
      <c r="AU274" s="185" t="s">
        <v>88</v>
      </c>
      <c r="AY274" s="19" t="s">
        <v>143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9" t="s">
        <v>86</v>
      </c>
      <c r="BK274" s="186">
        <f>ROUND(I274*H274,2)</f>
        <v>0</v>
      </c>
      <c r="BL274" s="19" t="s">
        <v>149</v>
      </c>
      <c r="BM274" s="185" t="s">
        <v>1048</v>
      </c>
    </row>
    <row r="275" s="14" customFormat="1">
      <c r="A275" s="14"/>
      <c r="B275" s="195"/>
      <c r="C275" s="14"/>
      <c r="D275" s="188" t="s">
        <v>155</v>
      </c>
      <c r="E275" s="196" t="s">
        <v>1</v>
      </c>
      <c r="F275" s="197" t="s">
        <v>1049</v>
      </c>
      <c r="G275" s="14"/>
      <c r="H275" s="198">
        <v>80.640000000000001</v>
      </c>
      <c r="I275" s="199"/>
      <c r="J275" s="14"/>
      <c r="K275" s="14"/>
      <c r="L275" s="195"/>
      <c r="M275" s="200"/>
      <c r="N275" s="201"/>
      <c r="O275" s="201"/>
      <c r="P275" s="201"/>
      <c r="Q275" s="201"/>
      <c r="R275" s="201"/>
      <c r="S275" s="201"/>
      <c r="T275" s="20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6" t="s">
        <v>155</v>
      </c>
      <c r="AU275" s="196" t="s">
        <v>88</v>
      </c>
      <c r="AV275" s="14" t="s">
        <v>88</v>
      </c>
      <c r="AW275" s="14" t="s">
        <v>34</v>
      </c>
      <c r="AX275" s="14" t="s">
        <v>86</v>
      </c>
      <c r="AY275" s="196" t="s">
        <v>143</v>
      </c>
    </row>
    <row r="276" s="2" customFormat="1" ht="16.5" customHeight="1">
      <c r="A276" s="38"/>
      <c r="B276" s="172"/>
      <c r="C276" s="173" t="s">
        <v>400</v>
      </c>
      <c r="D276" s="173" t="s">
        <v>145</v>
      </c>
      <c r="E276" s="174" t="s">
        <v>1050</v>
      </c>
      <c r="F276" s="175" t="s">
        <v>1051</v>
      </c>
      <c r="G276" s="176" t="s">
        <v>182</v>
      </c>
      <c r="H276" s="177">
        <v>4.7039999999999997</v>
      </c>
      <c r="I276" s="178"/>
      <c r="J276" s="179">
        <f>ROUND(I276*H276,2)</f>
        <v>0</v>
      </c>
      <c r="K276" s="180"/>
      <c r="L276" s="39"/>
      <c r="M276" s="181" t="s">
        <v>1</v>
      </c>
      <c r="N276" s="182" t="s">
        <v>43</v>
      </c>
      <c r="O276" s="77"/>
      <c r="P276" s="183">
        <f>O276*H276</f>
        <v>0</v>
      </c>
      <c r="Q276" s="183">
        <v>2.4533999999999998</v>
      </c>
      <c r="R276" s="183">
        <f>Q276*H276</f>
        <v>11.540793599999999</v>
      </c>
      <c r="S276" s="183">
        <v>0</v>
      </c>
      <c r="T276" s="18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5" t="s">
        <v>149</v>
      </c>
      <c r="AT276" s="185" t="s">
        <v>145</v>
      </c>
      <c r="AU276" s="185" t="s">
        <v>88</v>
      </c>
      <c r="AY276" s="19" t="s">
        <v>143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9" t="s">
        <v>86</v>
      </c>
      <c r="BK276" s="186">
        <f>ROUND(I276*H276,2)</f>
        <v>0</v>
      </c>
      <c r="BL276" s="19" t="s">
        <v>149</v>
      </c>
      <c r="BM276" s="185" t="s">
        <v>1052</v>
      </c>
    </row>
    <row r="277" s="14" customFormat="1">
      <c r="A277" s="14"/>
      <c r="B277" s="195"/>
      <c r="C277" s="14"/>
      <c r="D277" s="188" t="s">
        <v>155</v>
      </c>
      <c r="E277" s="196" t="s">
        <v>1</v>
      </c>
      <c r="F277" s="197" t="s">
        <v>1053</v>
      </c>
      <c r="G277" s="14"/>
      <c r="H277" s="198">
        <v>2.3999999999999999</v>
      </c>
      <c r="I277" s="199"/>
      <c r="J277" s="14"/>
      <c r="K277" s="14"/>
      <c r="L277" s="195"/>
      <c r="M277" s="200"/>
      <c r="N277" s="201"/>
      <c r="O277" s="201"/>
      <c r="P277" s="201"/>
      <c r="Q277" s="201"/>
      <c r="R277" s="201"/>
      <c r="S277" s="201"/>
      <c r="T277" s="20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6" t="s">
        <v>155</v>
      </c>
      <c r="AU277" s="196" t="s">
        <v>88</v>
      </c>
      <c r="AV277" s="14" t="s">
        <v>88</v>
      </c>
      <c r="AW277" s="14" t="s">
        <v>34</v>
      </c>
      <c r="AX277" s="14" t="s">
        <v>78</v>
      </c>
      <c r="AY277" s="196" t="s">
        <v>143</v>
      </c>
    </row>
    <row r="278" s="14" customFormat="1">
      <c r="A278" s="14"/>
      <c r="B278" s="195"/>
      <c r="C278" s="14"/>
      <c r="D278" s="188" t="s">
        <v>155</v>
      </c>
      <c r="E278" s="196" t="s">
        <v>1</v>
      </c>
      <c r="F278" s="197" t="s">
        <v>1054</v>
      </c>
      <c r="G278" s="14"/>
      <c r="H278" s="198">
        <v>2.3039999999999998</v>
      </c>
      <c r="I278" s="199"/>
      <c r="J278" s="14"/>
      <c r="K278" s="14"/>
      <c r="L278" s="195"/>
      <c r="M278" s="200"/>
      <c r="N278" s="201"/>
      <c r="O278" s="201"/>
      <c r="P278" s="201"/>
      <c r="Q278" s="201"/>
      <c r="R278" s="201"/>
      <c r="S278" s="201"/>
      <c r="T278" s="20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6" t="s">
        <v>155</v>
      </c>
      <c r="AU278" s="196" t="s">
        <v>88</v>
      </c>
      <c r="AV278" s="14" t="s">
        <v>88</v>
      </c>
      <c r="AW278" s="14" t="s">
        <v>34</v>
      </c>
      <c r="AX278" s="14" t="s">
        <v>78</v>
      </c>
      <c r="AY278" s="196" t="s">
        <v>143</v>
      </c>
    </row>
    <row r="279" s="15" customFormat="1">
      <c r="A279" s="15"/>
      <c r="B279" s="203"/>
      <c r="C279" s="15"/>
      <c r="D279" s="188" t="s">
        <v>155</v>
      </c>
      <c r="E279" s="204" t="s">
        <v>1</v>
      </c>
      <c r="F279" s="205" t="s">
        <v>163</v>
      </c>
      <c r="G279" s="15"/>
      <c r="H279" s="206">
        <v>4.7039999999999997</v>
      </c>
      <c r="I279" s="207"/>
      <c r="J279" s="15"/>
      <c r="K279" s="15"/>
      <c r="L279" s="203"/>
      <c r="M279" s="208"/>
      <c r="N279" s="209"/>
      <c r="O279" s="209"/>
      <c r="P279" s="209"/>
      <c r="Q279" s="209"/>
      <c r="R279" s="209"/>
      <c r="S279" s="209"/>
      <c r="T279" s="21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04" t="s">
        <v>155</v>
      </c>
      <c r="AU279" s="204" t="s">
        <v>88</v>
      </c>
      <c r="AV279" s="15" t="s">
        <v>149</v>
      </c>
      <c r="AW279" s="15" t="s">
        <v>34</v>
      </c>
      <c r="AX279" s="15" t="s">
        <v>86</v>
      </c>
      <c r="AY279" s="204" t="s">
        <v>143</v>
      </c>
    </row>
    <row r="280" s="2" customFormat="1" ht="16.5" customHeight="1">
      <c r="A280" s="38"/>
      <c r="B280" s="172"/>
      <c r="C280" s="173" t="s">
        <v>406</v>
      </c>
      <c r="D280" s="173" t="s">
        <v>145</v>
      </c>
      <c r="E280" s="174" t="s">
        <v>1055</v>
      </c>
      <c r="F280" s="175" t="s">
        <v>1056</v>
      </c>
      <c r="G280" s="176" t="s">
        <v>153</v>
      </c>
      <c r="H280" s="177">
        <v>38.399999999999999</v>
      </c>
      <c r="I280" s="178"/>
      <c r="J280" s="179">
        <f>ROUND(I280*H280,2)</f>
        <v>0</v>
      </c>
      <c r="K280" s="180"/>
      <c r="L280" s="39"/>
      <c r="M280" s="181" t="s">
        <v>1</v>
      </c>
      <c r="N280" s="182" t="s">
        <v>43</v>
      </c>
      <c r="O280" s="77"/>
      <c r="P280" s="183">
        <f>O280*H280</f>
        <v>0</v>
      </c>
      <c r="Q280" s="183">
        <v>0.0057600000000000004</v>
      </c>
      <c r="R280" s="183">
        <f>Q280*H280</f>
        <v>0.22118400000000002</v>
      </c>
      <c r="S280" s="183">
        <v>0</v>
      </c>
      <c r="T280" s="18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5" t="s">
        <v>149</v>
      </c>
      <c r="AT280" s="185" t="s">
        <v>145</v>
      </c>
      <c r="AU280" s="185" t="s">
        <v>88</v>
      </c>
      <c r="AY280" s="19" t="s">
        <v>143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9" t="s">
        <v>86</v>
      </c>
      <c r="BK280" s="186">
        <f>ROUND(I280*H280,2)</f>
        <v>0</v>
      </c>
      <c r="BL280" s="19" t="s">
        <v>149</v>
      </c>
      <c r="BM280" s="185" t="s">
        <v>1057</v>
      </c>
    </row>
    <row r="281" s="14" customFormat="1">
      <c r="A281" s="14"/>
      <c r="B281" s="195"/>
      <c r="C281" s="14"/>
      <c r="D281" s="188" t="s">
        <v>155</v>
      </c>
      <c r="E281" s="196" t="s">
        <v>1</v>
      </c>
      <c r="F281" s="197" t="s">
        <v>1058</v>
      </c>
      <c r="G281" s="14"/>
      <c r="H281" s="198">
        <v>38.399999999999999</v>
      </c>
      <c r="I281" s="199"/>
      <c r="J281" s="14"/>
      <c r="K281" s="14"/>
      <c r="L281" s="195"/>
      <c r="M281" s="200"/>
      <c r="N281" s="201"/>
      <c r="O281" s="201"/>
      <c r="P281" s="201"/>
      <c r="Q281" s="201"/>
      <c r="R281" s="201"/>
      <c r="S281" s="201"/>
      <c r="T281" s="20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6" t="s">
        <v>155</v>
      </c>
      <c r="AU281" s="196" t="s">
        <v>88</v>
      </c>
      <c r="AV281" s="14" t="s">
        <v>88</v>
      </c>
      <c r="AW281" s="14" t="s">
        <v>34</v>
      </c>
      <c r="AX281" s="14" t="s">
        <v>86</v>
      </c>
      <c r="AY281" s="196" t="s">
        <v>143</v>
      </c>
    </row>
    <row r="282" s="2" customFormat="1" ht="16.5" customHeight="1">
      <c r="A282" s="38"/>
      <c r="B282" s="172"/>
      <c r="C282" s="173" t="s">
        <v>410</v>
      </c>
      <c r="D282" s="173" t="s">
        <v>145</v>
      </c>
      <c r="E282" s="174" t="s">
        <v>1059</v>
      </c>
      <c r="F282" s="175" t="s">
        <v>1060</v>
      </c>
      <c r="G282" s="176" t="s">
        <v>153</v>
      </c>
      <c r="H282" s="177">
        <v>38.399999999999999</v>
      </c>
      <c r="I282" s="178"/>
      <c r="J282" s="179">
        <f>ROUND(I282*H282,2)</f>
        <v>0</v>
      </c>
      <c r="K282" s="180"/>
      <c r="L282" s="39"/>
      <c r="M282" s="181" t="s">
        <v>1</v>
      </c>
      <c r="N282" s="182" t="s">
        <v>43</v>
      </c>
      <c r="O282" s="77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85" t="s">
        <v>149</v>
      </c>
      <c r="AT282" s="185" t="s">
        <v>145</v>
      </c>
      <c r="AU282" s="185" t="s">
        <v>88</v>
      </c>
      <c r="AY282" s="19" t="s">
        <v>143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9" t="s">
        <v>86</v>
      </c>
      <c r="BK282" s="186">
        <f>ROUND(I282*H282,2)</f>
        <v>0</v>
      </c>
      <c r="BL282" s="19" t="s">
        <v>149</v>
      </c>
      <c r="BM282" s="185" t="s">
        <v>1061</v>
      </c>
    </row>
    <row r="283" s="2" customFormat="1" ht="24.15" customHeight="1">
      <c r="A283" s="38"/>
      <c r="B283" s="172"/>
      <c r="C283" s="173" t="s">
        <v>414</v>
      </c>
      <c r="D283" s="173" t="s">
        <v>145</v>
      </c>
      <c r="E283" s="174" t="s">
        <v>1062</v>
      </c>
      <c r="F283" s="175" t="s">
        <v>1063</v>
      </c>
      <c r="G283" s="176" t="s">
        <v>281</v>
      </c>
      <c r="H283" s="177">
        <v>0.153</v>
      </c>
      <c r="I283" s="178"/>
      <c r="J283" s="179">
        <f>ROUND(I283*H283,2)</f>
        <v>0</v>
      </c>
      <c r="K283" s="180"/>
      <c r="L283" s="39"/>
      <c r="M283" s="181" t="s">
        <v>1</v>
      </c>
      <c r="N283" s="182" t="s">
        <v>43</v>
      </c>
      <c r="O283" s="77"/>
      <c r="P283" s="183">
        <f>O283*H283</f>
        <v>0</v>
      </c>
      <c r="Q283" s="183">
        <v>1.0525599999999999</v>
      </c>
      <c r="R283" s="183">
        <f>Q283*H283</f>
        <v>0.16104167999999999</v>
      </c>
      <c r="S283" s="183">
        <v>0</v>
      </c>
      <c r="T283" s="18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5" t="s">
        <v>149</v>
      </c>
      <c r="AT283" s="185" t="s">
        <v>145</v>
      </c>
      <c r="AU283" s="185" t="s">
        <v>88</v>
      </c>
      <c r="AY283" s="19" t="s">
        <v>143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9" t="s">
        <v>86</v>
      </c>
      <c r="BK283" s="186">
        <f>ROUND(I283*H283,2)</f>
        <v>0</v>
      </c>
      <c r="BL283" s="19" t="s">
        <v>149</v>
      </c>
      <c r="BM283" s="185" t="s">
        <v>1064</v>
      </c>
    </row>
    <row r="284" s="14" customFormat="1">
      <c r="A284" s="14"/>
      <c r="B284" s="195"/>
      <c r="C284" s="14"/>
      <c r="D284" s="188" t="s">
        <v>155</v>
      </c>
      <c r="E284" s="196" t="s">
        <v>1</v>
      </c>
      <c r="F284" s="197" t="s">
        <v>1065</v>
      </c>
      <c r="G284" s="14"/>
      <c r="H284" s="198">
        <v>0.10199999999999999</v>
      </c>
      <c r="I284" s="199"/>
      <c r="J284" s="14"/>
      <c r="K284" s="14"/>
      <c r="L284" s="195"/>
      <c r="M284" s="200"/>
      <c r="N284" s="201"/>
      <c r="O284" s="201"/>
      <c r="P284" s="201"/>
      <c r="Q284" s="201"/>
      <c r="R284" s="201"/>
      <c r="S284" s="201"/>
      <c r="T284" s="20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6" t="s">
        <v>155</v>
      </c>
      <c r="AU284" s="196" t="s">
        <v>88</v>
      </c>
      <c r="AV284" s="14" t="s">
        <v>88</v>
      </c>
      <c r="AW284" s="14" t="s">
        <v>34</v>
      </c>
      <c r="AX284" s="14" t="s">
        <v>78</v>
      </c>
      <c r="AY284" s="196" t="s">
        <v>143</v>
      </c>
    </row>
    <row r="285" s="13" customFormat="1">
      <c r="A285" s="13"/>
      <c r="B285" s="187"/>
      <c r="C285" s="13"/>
      <c r="D285" s="188" t="s">
        <v>155</v>
      </c>
      <c r="E285" s="189" t="s">
        <v>1</v>
      </c>
      <c r="F285" s="190" t="s">
        <v>1066</v>
      </c>
      <c r="G285" s="13"/>
      <c r="H285" s="189" t="s">
        <v>1</v>
      </c>
      <c r="I285" s="191"/>
      <c r="J285" s="13"/>
      <c r="K285" s="13"/>
      <c r="L285" s="187"/>
      <c r="M285" s="192"/>
      <c r="N285" s="193"/>
      <c r="O285" s="193"/>
      <c r="P285" s="193"/>
      <c r="Q285" s="193"/>
      <c r="R285" s="193"/>
      <c r="S285" s="193"/>
      <c r="T285" s="19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9" t="s">
        <v>155</v>
      </c>
      <c r="AU285" s="189" t="s">
        <v>88</v>
      </c>
      <c r="AV285" s="13" t="s">
        <v>86</v>
      </c>
      <c r="AW285" s="13" t="s">
        <v>34</v>
      </c>
      <c r="AX285" s="13" t="s">
        <v>78</v>
      </c>
      <c r="AY285" s="189" t="s">
        <v>143</v>
      </c>
    </row>
    <row r="286" s="14" customFormat="1">
      <c r="A286" s="14"/>
      <c r="B286" s="195"/>
      <c r="C286" s="14"/>
      <c r="D286" s="188" t="s">
        <v>155</v>
      </c>
      <c r="E286" s="196" t="s">
        <v>1</v>
      </c>
      <c r="F286" s="197" t="s">
        <v>1067</v>
      </c>
      <c r="G286" s="14"/>
      <c r="H286" s="198">
        <v>0.029000000000000001</v>
      </c>
      <c r="I286" s="199"/>
      <c r="J286" s="14"/>
      <c r="K286" s="14"/>
      <c r="L286" s="195"/>
      <c r="M286" s="200"/>
      <c r="N286" s="201"/>
      <c r="O286" s="201"/>
      <c r="P286" s="201"/>
      <c r="Q286" s="201"/>
      <c r="R286" s="201"/>
      <c r="S286" s="201"/>
      <c r="T286" s="20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6" t="s">
        <v>155</v>
      </c>
      <c r="AU286" s="196" t="s">
        <v>88</v>
      </c>
      <c r="AV286" s="14" t="s">
        <v>88</v>
      </c>
      <c r="AW286" s="14" t="s">
        <v>34</v>
      </c>
      <c r="AX286" s="14" t="s">
        <v>78</v>
      </c>
      <c r="AY286" s="196" t="s">
        <v>143</v>
      </c>
    </row>
    <row r="287" s="14" customFormat="1">
      <c r="A287" s="14"/>
      <c r="B287" s="195"/>
      <c r="C287" s="14"/>
      <c r="D287" s="188" t="s">
        <v>155</v>
      </c>
      <c r="E287" s="196" t="s">
        <v>1</v>
      </c>
      <c r="F287" s="197" t="s">
        <v>1068</v>
      </c>
      <c r="G287" s="14"/>
      <c r="H287" s="198">
        <v>0.021999999999999999</v>
      </c>
      <c r="I287" s="199"/>
      <c r="J287" s="14"/>
      <c r="K287" s="14"/>
      <c r="L287" s="195"/>
      <c r="M287" s="200"/>
      <c r="N287" s="201"/>
      <c r="O287" s="201"/>
      <c r="P287" s="201"/>
      <c r="Q287" s="201"/>
      <c r="R287" s="201"/>
      <c r="S287" s="201"/>
      <c r="T287" s="20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6" t="s">
        <v>155</v>
      </c>
      <c r="AU287" s="196" t="s">
        <v>88</v>
      </c>
      <c r="AV287" s="14" t="s">
        <v>88</v>
      </c>
      <c r="AW287" s="14" t="s">
        <v>34</v>
      </c>
      <c r="AX287" s="14" t="s">
        <v>78</v>
      </c>
      <c r="AY287" s="196" t="s">
        <v>143</v>
      </c>
    </row>
    <row r="288" s="15" customFormat="1">
      <c r="A288" s="15"/>
      <c r="B288" s="203"/>
      <c r="C288" s="15"/>
      <c r="D288" s="188" t="s">
        <v>155</v>
      </c>
      <c r="E288" s="204" t="s">
        <v>1</v>
      </c>
      <c r="F288" s="205" t="s">
        <v>163</v>
      </c>
      <c r="G288" s="15"/>
      <c r="H288" s="206">
        <v>0.153</v>
      </c>
      <c r="I288" s="207"/>
      <c r="J288" s="15"/>
      <c r="K288" s="15"/>
      <c r="L288" s="203"/>
      <c r="M288" s="208"/>
      <c r="N288" s="209"/>
      <c r="O288" s="209"/>
      <c r="P288" s="209"/>
      <c r="Q288" s="209"/>
      <c r="R288" s="209"/>
      <c r="S288" s="209"/>
      <c r="T288" s="21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04" t="s">
        <v>155</v>
      </c>
      <c r="AU288" s="204" t="s">
        <v>88</v>
      </c>
      <c r="AV288" s="15" t="s">
        <v>149</v>
      </c>
      <c r="AW288" s="15" t="s">
        <v>34</v>
      </c>
      <c r="AX288" s="15" t="s">
        <v>86</v>
      </c>
      <c r="AY288" s="204" t="s">
        <v>143</v>
      </c>
    </row>
    <row r="289" s="2" customFormat="1" ht="21.75" customHeight="1">
      <c r="A289" s="38"/>
      <c r="B289" s="172"/>
      <c r="C289" s="173" t="s">
        <v>418</v>
      </c>
      <c r="D289" s="173" t="s">
        <v>145</v>
      </c>
      <c r="E289" s="174" t="s">
        <v>1069</v>
      </c>
      <c r="F289" s="175" t="s">
        <v>1070</v>
      </c>
      <c r="G289" s="176" t="s">
        <v>182</v>
      </c>
      <c r="H289" s="177">
        <v>2.2930000000000001</v>
      </c>
      <c r="I289" s="178"/>
      <c r="J289" s="179">
        <f>ROUND(I289*H289,2)</f>
        <v>0</v>
      </c>
      <c r="K289" s="180"/>
      <c r="L289" s="39"/>
      <c r="M289" s="181" t="s">
        <v>1</v>
      </c>
      <c r="N289" s="182" t="s">
        <v>43</v>
      </c>
      <c r="O289" s="77"/>
      <c r="P289" s="183">
        <f>O289*H289</f>
        <v>0</v>
      </c>
      <c r="Q289" s="183">
        <v>2.4533700000000001</v>
      </c>
      <c r="R289" s="183">
        <f>Q289*H289</f>
        <v>5.6255774100000009</v>
      </c>
      <c r="S289" s="183">
        <v>0</v>
      </c>
      <c r="T289" s="18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85" t="s">
        <v>149</v>
      </c>
      <c r="AT289" s="185" t="s">
        <v>145</v>
      </c>
      <c r="AU289" s="185" t="s">
        <v>88</v>
      </c>
      <c r="AY289" s="19" t="s">
        <v>143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9" t="s">
        <v>86</v>
      </c>
      <c r="BK289" s="186">
        <f>ROUND(I289*H289,2)</f>
        <v>0</v>
      </c>
      <c r="BL289" s="19" t="s">
        <v>149</v>
      </c>
      <c r="BM289" s="185" t="s">
        <v>1071</v>
      </c>
    </row>
    <row r="290" s="13" customFormat="1">
      <c r="A290" s="13"/>
      <c r="B290" s="187"/>
      <c r="C290" s="13"/>
      <c r="D290" s="188" t="s">
        <v>155</v>
      </c>
      <c r="E290" s="189" t="s">
        <v>1</v>
      </c>
      <c r="F290" s="190" t="s">
        <v>1072</v>
      </c>
      <c r="G290" s="13"/>
      <c r="H290" s="189" t="s">
        <v>1</v>
      </c>
      <c r="I290" s="191"/>
      <c r="J290" s="13"/>
      <c r="K290" s="13"/>
      <c r="L290" s="187"/>
      <c r="M290" s="192"/>
      <c r="N290" s="193"/>
      <c r="O290" s="193"/>
      <c r="P290" s="193"/>
      <c r="Q290" s="193"/>
      <c r="R290" s="193"/>
      <c r="S290" s="193"/>
      <c r="T290" s="19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9" t="s">
        <v>155</v>
      </c>
      <c r="AU290" s="189" t="s">
        <v>88</v>
      </c>
      <c r="AV290" s="13" t="s">
        <v>86</v>
      </c>
      <c r="AW290" s="13" t="s">
        <v>34</v>
      </c>
      <c r="AX290" s="13" t="s">
        <v>78</v>
      </c>
      <c r="AY290" s="189" t="s">
        <v>143</v>
      </c>
    </row>
    <row r="291" s="14" customFormat="1">
      <c r="A291" s="14"/>
      <c r="B291" s="195"/>
      <c r="C291" s="14"/>
      <c r="D291" s="188" t="s">
        <v>155</v>
      </c>
      <c r="E291" s="196" t="s">
        <v>1</v>
      </c>
      <c r="F291" s="197" t="s">
        <v>953</v>
      </c>
      <c r="G291" s="14"/>
      <c r="H291" s="198">
        <v>0.68000000000000005</v>
      </c>
      <c r="I291" s="199"/>
      <c r="J291" s="14"/>
      <c r="K291" s="14"/>
      <c r="L291" s="195"/>
      <c r="M291" s="200"/>
      <c r="N291" s="201"/>
      <c r="O291" s="201"/>
      <c r="P291" s="201"/>
      <c r="Q291" s="201"/>
      <c r="R291" s="201"/>
      <c r="S291" s="201"/>
      <c r="T291" s="20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6" t="s">
        <v>155</v>
      </c>
      <c r="AU291" s="196" t="s">
        <v>88</v>
      </c>
      <c r="AV291" s="14" t="s">
        <v>88</v>
      </c>
      <c r="AW291" s="14" t="s">
        <v>34</v>
      </c>
      <c r="AX291" s="14" t="s">
        <v>78</v>
      </c>
      <c r="AY291" s="196" t="s">
        <v>143</v>
      </c>
    </row>
    <row r="292" s="14" customFormat="1">
      <c r="A292" s="14"/>
      <c r="B292" s="195"/>
      <c r="C292" s="14"/>
      <c r="D292" s="188" t="s">
        <v>155</v>
      </c>
      <c r="E292" s="196" t="s">
        <v>1</v>
      </c>
      <c r="F292" s="197" t="s">
        <v>1073</v>
      </c>
      <c r="G292" s="14"/>
      <c r="H292" s="198">
        <v>0.45000000000000001</v>
      </c>
      <c r="I292" s="199"/>
      <c r="J292" s="14"/>
      <c r="K292" s="14"/>
      <c r="L292" s="195"/>
      <c r="M292" s="200"/>
      <c r="N292" s="201"/>
      <c r="O292" s="201"/>
      <c r="P292" s="201"/>
      <c r="Q292" s="201"/>
      <c r="R292" s="201"/>
      <c r="S292" s="201"/>
      <c r="T292" s="20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6" t="s">
        <v>155</v>
      </c>
      <c r="AU292" s="196" t="s">
        <v>88</v>
      </c>
      <c r="AV292" s="14" t="s">
        <v>88</v>
      </c>
      <c r="AW292" s="14" t="s">
        <v>34</v>
      </c>
      <c r="AX292" s="14" t="s">
        <v>78</v>
      </c>
      <c r="AY292" s="196" t="s">
        <v>143</v>
      </c>
    </row>
    <row r="293" s="13" customFormat="1">
      <c r="A293" s="13"/>
      <c r="B293" s="187"/>
      <c r="C293" s="13"/>
      <c r="D293" s="188" t="s">
        <v>155</v>
      </c>
      <c r="E293" s="189" t="s">
        <v>1</v>
      </c>
      <c r="F293" s="190" t="s">
        <v>1074</v>
      </c>
      <c r="G293" s="13"/>
      <c r="H293" s="189" t="s">
        <v>1</v>
      </c>
      <c r="I293" s="191"/>
      <c r="J293" s="13"/>
      <c r="K293" s="13"/>
      <c r="L293" s="187"/>
      <c r="M293" s="192"/>
      <c r="N293" s="193"/>
      <c r="O293" s="193"/>
      <c r="P293" s="193"/>
      <c r="Q293" s="193"/>
      <c r="R293" s="193"/>
      <c r="S293" s="193"/>
      <c r="T293" s="19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9" t="s">
        <v>155</v>
      </c>
      <c r="AU293" s="189" t="s">
        <v>88</v>
      </c>
      <c r="AV293" s="13" t="s">
        <v>86</v>
      </c>
      <c r="AW293" s="13" t="s">
        <v>34</v>
      </c>
      <c r="AX293" s="13" t="s">
        <v>78</v>
      </c>
      <c r="AY293" s="189" t="s">
        <v>143</v>
      </c>
    </row>
    <row r="294" s="14" customFormat="1">
      <c r="A294" s="14"/>
      <c r="B294" s="195"/>
      <c r="C294" s="14"/>
      <c r="D294" s="188" t="s">
        <v>155</v>
      </c>
      <c r="E294" s="196" t="s">
        <v>1</v>
      </c>
      <c r="F294" s="197" t="s">
        <v>1075</v>
      </c>
      <c r="G294" s="14"/>
      <c r="H294" s="198">
        <v>0.624</v>
      </c>
      <c r="I294" s="199"/>
      <c r="J294" s="14"/>
      <c r="K294" s="14"/>
      <c r="L294" s="195"/>
      <c r="M294" s="200"/>
      <c r="N294" s="201"/>
      <c r="O294" s="201"/>
      <c r="P294" s="201"/>
      <c r="Q294" s="201"/>
      <c r="R294" s="201"/>
      <c r="S294" s="201"/>
      <c r="T294" s="20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6" t="s">
        <v>155</v>
      </c>
      <c r="AU294" s="196" t="s">
        <v>88</v>
      </c>
      <c r="AV294" s="14" t="s">
        <v>88</v>
      </c>
      <c r="AW294" s="14" t="s">
        <v>34</v>
      </c>
      <c r="AX294" s="14" t="s">
        <v>78</v>
      </c>
      <c r="AY294" s="196" t="s">
        <v>143</v>
      </c>
    </row>
    <row r="295" s="14" customFormat="1">
      <c r="A295" s="14"/>
      <c r="B295" s="195"/>
      <c r="C295" s="14"/>
      <c r="D295" s="188" t="s">
        <v>155</v>
      </c>
      <c r="E295" s="196" t="s">
        <v>1</v>
      </c>
      <c r="F295" s="197" t="s">
        <v>1076</v>
      </c>
      <c r="G295" s="14"/>
      <c r="H295" s="198">
        <v>0.53900000000000003</v>
      </c>
      <c r="I295" s="199"/>
      <c r="J295" s="14"/>
      <c r="K295" s="14"/>
      <c r="L295" s="195"/>
      <c r="M295" s="200"/>
      <c r="N295" s="201"/>
      <c r="O295" s="201"/>
      <c r="P295" s="201"/>
      <c r="Q295" s="201"/>
      <c r="R295" s="201"/>
      <c r="S295" s="201"/>
      <c r="T295" s="20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6" t="s">
        <v>155</v>
      </c>
      <c r="AU295" s="196" t="s">
        <v>88</v>
      </c>
      <c r="AV295" s="14" t="s">
        <v>88</v>
      </c>
      <c r="AW295" s="14" t="s">
        <v>34</v>
      </c>
      <c r="AX295" s="14" t="s">
        <v>78</v>
      </c>
      <c r="AY295" s="196" t="s">
        <v>143</v>
      </c>
    </row>
    <row r="296" s="15" customFormat="1">
      <c r="A296" s="15"/>
      <c r="B296" s="203"/>
      <c r="C296" s="15"/>
      <c r="D296" s="188" t="s">
        <v>155</v>
      </c>
      <c r="E296" s="204" t="s">
        <v>1</v>
      </c>
      <c r="F296" s="205" t="s">
        <v>163</v>
      </c>
      <c r="G296" s="15"/>
      <c r="H296" s="206">
        <v>2.2930000000000001</v>
      </c>
      <c r="I296" s="207"/>
      <c r="J296" s="15"/>
      <c r="K296" s="15"/>
      <c r="L296" s="203"/>
      <c r="M296" s="208"/>
      <c r="N296" s="209"/>
      <c r="O296" s="209"/>
      <c r="P296" s="209"/>
      <c r="Q296" s="209"/>
      <c r="R296" s="209"/>
      <c r="S296" s="209"/>
      <c r="T296" s="210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04" t="s">
        <v>155</v>
      </c>
      <c r="AU296" s="204" t="s">
        <v>88</v>
      </c>
      <c r="AV296" s="15" t="s">
        <v>149</v>
      </c>
      <c r="AW296" s="15" t="s">
        <v>34</v>
      </c>
      <c r="AX296" s="15" t="s">
        <v>86</v>
      </c>
      <c r="AY296" s="204" t="s">
        <v>143</v>
      </c>
    </row>
    <row r="297" s="2" customFormat="1" ht="24.15" customHeight="1">
      <c r="A297" s="38"/>
      <c r="B297" s="172"/>
      <c r="C297" s="173" t="s">
        <v>424</v>
      </c>
      <c r="D297" s="173" t="s">
        <v>145</v>
      </c>
      <c r="E297" s="174" t="s">
        <v>1077</v>
      </c>
      <c r="F297" s="175" t="s">
        <v>1078</v>
      </c>
      <c r="G297" s="176" t="s">
        <v>281</v>
      </c>
      <c r="H297" s="177">
        <v>0.11700000000000001</v>
      </c>
      <c r="I297" s="178"/>
      <c r="J297" s="179">
        <f>ROUND(I297*H297,2)</f>
        <v>0</v>
      </c>
      <c r="K297" s="180"/>
      <c r="L297" s="39"/>
      <c r="M297" s="181" t="s">
        <v>1</v>
      </c>
      <c r="N297" s="182" t="s">
        <v>43</v>
      </c>
      <c r="O297" s="77"/>
      <c r="P297" s="183">
        <f>O297*H297</f>
        <v>0</v>
      </c>
      <c r="Q297" s="183">
        <v>1.04887</v>
      </c>
      <c r="R297" s="183">
        <f>Q297*H297</f>
        <v>0.12271779000000001</v>
      </c>
      <c r="S297" s="183">
        <v>0</v>
      </c>
      <c r="T297" s="18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5" t="s">
        <v>149</v>
      </c>
      <c r="AT297" s="185" t="s">
        <v>145</v>
      </c>
      <c r="AU297" s="185" t="s">
        <v>88</v>
      </c>
      <c r="AY297" s="19" t="s">
        <v>143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9" t="s">
        <v>86</v>
      </c>
      <c r="BK297" s="186">
        <f>ROUND(I297*H297,2)</f>
        <v>0</v>
      </c>
      <c r="BL297" s="19" t="s">
        <v>149</v>
      </c>
      <c r="BM297" s="185" t="s">
        <v>1079</v>
      </c>
    </row>
    <row r="298" s="13" customFormat="1">
      <c r="A298" s="13"/>
      <c r="B298" s="187"/>
      <c r="C298" s="13"/>
      <c r="D298" s="188" t="s">
        <v>155</v>
      </c>
      <c r="E298" s="189" t="s">
        <v>1</v>
      </c>
      <c r="F298" s="190" t="s">
        <v>1080</v>
      </c>
      <c r="G298" s="13"/>
      <c r="H298" s="189" t="s">
        <v>1</v>
      </c>
      <c r="I298" s="191"/>
      <c r="J298" s="13"/>
      <c r="K298" s="13"/>
      <c r="L298" s="187"/>
      <c r="M298" s="192"/>
      <c r="N298" s="193"/>
      <c r="O298" s="193"/>
      <c r="P298" s="193"/>
      <c r="Q298" s="193"/>
      <c r="R298" s="193"/>
      <c r="S298" s="193"/>
      <c r="T298" s="19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9" t="s">
        <v>155</v>
      </c>
      <c r="AU298" s="189" t="s">
        <v>88</v>
      </c>
      <c r="AV298" s="13" t="s">
        <v>86</v>
      </c>
      <c r="AW298" s="13" t="s">
        <v>34</v>
      </c>
      <c r="AX298" s="13" t="s">
        <v>78</v>
      </c>
      <c r="AY298" s="189" t="s">
        <v>143</v>
      </c>
    </row>
    <row r="299" s="14" customFormat="1">
      <c r="A299" s="14"/>
      <c r="B299" s="195"/>
      <c r="C299" s="14"/>
      <c r="D299" s="188" t="s">
        <v>155</v>
      </c>
      <c r="E299" s="196" t="s">
        <v>1</v>
      </c>
      <c r="F299" s="197" t="s">
        <v>1081</v>
      </c>
      <c r="G299" s="14"/>
      <c r="H299" s="198">
        <v>0.0060000000000000001</v>
      </c>
      <c r="I299" s="199"/>
      <c r="J299" s="14"/>
      <c r="K299" s="14"/>
      <c r="L299" s="195"/>
      <c r="M299" s="200"/>
      <c r="N299" s="201"/>
      <c r="O299" s="201"/>
      <c r="P299" s="201"/>
      <c r="Q299" s="201"/>
      <c r="R299" s="201"/>
      <c r="S299" s="201"/>
      <c r="T299" s="20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6" t="s">
        <v>155</v>
      </c>
      <c r="AU299" s="196" t="s">
        <v>88</v>
      </c>
      <c r="AV299" s="14" t="s">
        <v>88</v>
      </c>
      <c r="AW299" s="14" t="s">
        <v>34</v>
      </c>
      <c r="AX299" s="14" t="s">
        <v>78</v>
      </c>
      <c r="AY299" s="196" t="s">
        <v>143</v>
      </c>
    </row>
    <row r="300" s="14" customFormat="1">
      <c r="A300" s="14"/>
      <c r="B300" s="195"/>
      <c r="C300" s="14"/>
      <c r="D300" s="188" t="s">
        <v>155</v>
      </c>
      <c r="E300" s="196" t="s">
        <v>1</v>
      </c>
      <c r="F300" s="197" t="s">
        <v>1082</v>
      </c>
      <c r="G300" s="14"/>
      <c r="H300" s="198">
        <v>0.031</v>
      </c>
      <c r="I300" s="199"/>
      <c r="J300" s="14"/>
      <c r="K300" s="14"/>
      <c r="L300" s="195"/>
      <c r="M300" s="200"/>
      <c r="N300" s="201"/>
      <c r="O300" s="201"/>
      <c r="P300" s="201"/>
      <c r="Q300" s="201"/>
      <c r="R300" s="201"/>
      <c r="S300" s="201"/>
      <c r="T300" s="20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6" t="s">
        <v>155</v>
      </c>
      <c r="AU300" s="196" t="s">
        <v>88</v>
      </c>
      <c r="AV300" s="14" t="s">
        <v>88</v>
      </c>
      <c r="AW300" s="14" t="s">
        <v>34</v>
      </c>
      <c r="AX300" s="14" t="s">
        <v>78</v>
      </c>
      <c r="AY300" s="196" t="s">
        <v>143</v>
      </c>
    </row>
    <row r="301" s="13" customFormat="1">
      <c r="A301" s="13"/>
      <c r="B301" s="187"/>
      <c r="C301" s="13"/>
      <c r="D301" s="188" t="s">
        <v>155</v>
      </c>
      <c r="E301" s="189" t="s">
        <v>1</v>
      </c>
      <c r="F301" s="190" t="s">
        <v>1074</v>
      </c>
      <c r="G301" s="13"/>
      <c r="H301" s="189" t="s">
        <v>1</v>
      </c>
      <c r="I301" s="191"/>
      <c r="J301" s="13"/>
      <c r="K301" s="13"/>
      <c r="L301" s="187"/>
      <c r="M301" s="192"/>
      <c r="N301" s="193"/>
      <c r="O301" s="193"/>
      <c r="P301" s="193"/>
      <c r="Q301" s="193"/>
      <c r="R301" s="193"/>
      <c r="S301" s="193"/>
      <c r="T301" s="19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9" t="s">
        <v>155</v>
      </c>
      <c r="AU301" s="189" t="s">
        <v>88</v>
      </c>
      <c r="AV301" s="13" t="s">
        <v>86</v>
      </c>
      <c r="AW301" s="13" t="s">
        <v>34</v>
      </c>
      <c r="AX301" s="13" t="s">
        <v>78</v>
      </c>
      <c r="AY301" s="189" t="s">
        <v>143</v>
      </c>
    </row>
    <row r="302" s="14" customFormat="1">
      <c r="A302" s="14"/>
      <c r="B302" s="195"/>
      <c r="C302" s="14"/>
      <c r="D302" s="188" t="s">
        <v>155</v>
      </c>
      <c r="E302" s="196" t="s">
        <v>1</v>
      </c>
      <c r="F302" s="197" t="s">
        <v>1083</v>
      </c>
      <c r="G302" s="14"/>
      <c r="H302" s="198">
        <v>0.0050000000000000001</v>
      </c>
      <c r="I302" s="199"/>
      <c r="J302" s="14"/>
      <c r="K302" s="14"/>
      <c r="L302" s="195"/>
      <c r="M302" s="200"/>
      <c r="N302" s="201"/>
      <c r="O302" s="201"/>
      <c r="P302" s="201"/>
      <c r="Q302" s="201"/>
      <c r="R302" s="201"/>
      <c r="S302" s="201"/>
      <c r="T302" s="20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196" t="s">
        <v>155</v>
      </c>
      <c r="AU302" s="196" t="s">
        <v>88</v>
      </c>
      <c r="AV302" s="14" t="s">
        <v>88</v>
      </c>
      <c r="AW302" s="14" t="s">
        <v>34</v>
      </c>
      <c r="AX302" s="14" t="s">
        <v>78</v>
      </c>
      <c r="AY302" s="196" t="s">
        <v>143</v>
      </c>
    </row>
    <row r="303" s="14" customFormat="1">
      <c r="A303" s="14"/>
      <c r="B303" s="195"/>
      <c r="C303" s="14"/>
      <c r="D303" s="188" t="s">
        <v>155</v>
      </c>
      <c r="E303" s="196" t="s">
        <v>1</v>
      </c>
      <c r="F303" s="197" t="s">
        <v>1084</v>
      </c>
      <c r="G303" s="14"/>
      <c r="H303" s="198">
        <v>0.074999999999999997</v>
      </c>
      <c r="I303" s="199"/>
      <c r="J303" s="14"/>
      <c r="K303" s="14"/>
      <c r="L303" s="195"/>
      <c r="M303" s="200"/>
      <c r="N303" s="201"/>
      <c r="O303" s="201"/>
      <c r="P303" s="201"/>
      <c r="Q303" s="201"/>
      <c r="R303" s="201"/>
      <c r="S303" s="201"/>
      <c r="T303" s="20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6" t="s">
        <v>155</v>
      </c>
      <c r="AU303" s="196" t="s">
        <v>88</v>
      </c>
      <c r="AV303" s="14" t="s">
        <v>88</v>
      </c>
      <c r="AW303" s="14" t="s">
        <v>34</v>
      </c>
      <c r="AX303" s="14" t="s">
        <v>78</v>
      </c>
      <c r="AY303" s="196" t="s">
        <v>143</v>
      </c>
    </row>
    <row r="304" s="15" customFormat="1">
      <c r="A304" s="15"/>
      <c r="B304" s="203"/>
      <c r="C304" s="15"/>
      <c r="D304" s="188" t="s">
        <v>155</v>
      </c>
      <c r="E304" s="204" t="s">
        <v>1</v>
      </c>
      <c r="F304" s="205" t="s">
        <v>163</v>
      </c>
      <c r="G304" s="15"/>
      <c r="H304" s="206">
        <v>0.11699999999999999</v>
      </c>
      <c r="I304" s="207"/>
      <c r="J304" s="15"/>
      <c r="K304" s="15"/>
      <c r="L304" s="203"/>
      <c r="M304" s="208"/>
      <c r="N304" s="209"/>
      <c r="O304" s="209"/>
      <c r="P304" s="209"/>
      <c r="Q304" s="209"/>
      <c r="R304" s="209"/>
      <c r="S304" s="209"/>
      <c r="T304" s="210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4" t="s">
        <v>155</v>
      </c>
      <c r="AU304" s="204" t="s">
        <v>88</v>
      </c>
      <c r="AV304" s="15" t="s">
        <v>149</v>
      </c>
      <c r="AW304" s="15" t="s">
        <v>34</v>
      </c>
      <c r="AX304" s="15" t="s">
        <v>86</v>
      </c>
      <c r="AY304" s="204" t="s">
        <v>143</v>
      </c>
    </row>
    <row r="305" s="2" customFormat="1" ht="24.15" customHeight="1">
      <c r="A305" s="38"/>
      <c r="B305" s="172"/>
      <c r="C305" s="173" t="s">
        <v>428</v>
      </c>
      <c r="D305" s="173" t="s">
        <v>145</v>
      </c>
      <c r="E305" s="174" t="s">
        <v>1085</v>
      </c>
      <c r="F305" s="175" t="s">
        <v>1086</v>
      </c>
      <c r="G305" s="176" t="s">
        <v>153</v>
      </c>
      <c r="H305" s="177">
        <v>10.279999999999999</v>
      </c>
      <c r="I305" s="178"/>
      <c r="J305" s="179">
        <f>ROUND(I305*H305,2)</f>
        <v>0</v>
      </c>
      <c r="K305" s="180"/>
      <c r="L305" s="39"/>
      <c r="M305" s="181" t="s">
        <v>1</v>
      </c>
      <c r="N305" s="182" t="s">
        <v>43</v>
      </c>
      <c r="O305" s="77"/>
      <c r="P305" s="183">
        <f>O305*H305</f>
        <v>0</v>
      </c>
      <c r="Q305" s="183">
        <v>0.01282</v>
      </c>
      <c r="R305" s="183">
        <f>Q305*H305</f>
        <v>0.13178959999999998</v>
      </c>
      <c r="S305" s="183">
        <v>0</v>
      </c>
      <c r="T305" s="18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85" t="s">
        <v>149</v>
      </c>
      <c r="AT305" s="185" t="s">
        <v>145</v>
      </c>
      <c r="AU305" s="185" t="s">
        <v>88</v>
      </c>
      <c r="AY305" s="19" t="s">
        <v>143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9" t="s">
        <v>86</v>
      </c>
      <c r="BK305" s="186">
        <f>ROUND(I305*H305,2)</f>
        <v>0</v>
      </c>
      <c r="BL305" s="19" t="s">
        <v>149</v>
      </c>
      <c r="BM305" s="185" t="s">
        <v>1087</v>
      </c>
    </row>
    <row r="306" s="13" customFormat="1">
      <c r="A306" s="13"/>
      <c r="B306" s="187"/>
      <c r="C306" s="13"/>
      <c r="D306" s="188" t="s">
        <v>155</v>
      </c>
      <c r="E306" s="189" t="s">
        <v>1</v>
      </c>
      <c r="F306" s="190" t="s">
        <v>1072</v>
      </c>
      <c r="G306" s="13"/>
      <c r="H306" s="189" t="s">
        <v>1</v>
      </c>
      <c r="I306" s="191"/>
      <c r="J306" s="13"/>
      <c r="K306" s="13"/>
      <c r="L306" s="187"/>
      <c r="M306" s="192"/>
      <c r="N306" s="193"/>
      <c r="O306" s="193"/>
      <c r="P306" s="193"/>
      <c r="Q306" s="193"/>
      <c r="R306" s="193"/>
      <c r="S306" s="193"/>
      <c r="T306" s="19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9" t="s">
        <v>155</v>
      </c>
      <c r="AU306" s="189" t="s">
        <v>88</v>
      </c>
      <c r="AV306" s="13" t="s">
        <v>86</v>
      </c>
      <c r="AW306" s="13" t="s">
        <v>34</v>
      </c>
      <c r="AX306" s="13" t="s">
        <v>78</v>
      </c>
      <c r="AY306" s="189" t="s">
        <v>143</v>
      </c>
    </row>
    <row r="307" s="14" customFormat="1">
      <c r="A307" s="14"/>
      <c r="B307" s="195"/>
      <c r="C307" s="14"/>
      <c r="D307" s="188" t="s">
        <v>155</v>
      </c>
      <c r="E307" s="196" t="s">
        <v>1</v>
      </c>
      <c r="F307" s="197" t="s">
        <v>1088</v>
      </c>
      <c r="G307" s="14"/>
      <c r="H307" s="198">
        <v>1.7</v>
      </c>
      <c r="I307" s="199"/>
      <c r="J307" s="14"/>
      <c r="K307" s="14"/>
      <c r="L307" s="195"/>
      <c r="M307" s="200"/>
      <c r="N307" s="201"/>
      <c r="O307" s="201"/>
      <c r="P307" s="201"/>
      <c r="Q307" s="201"/>
      <c r="R307" s="201"/>
      <c r="S307" s="201"/>
      <c r="T307" s="20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6" t="s">
        <v>155</v>
      </c>
      <c r="AU307" s="196" t="s">
        <v>88</v>
      </c>
      <c r="AV307" s="14" t="s">
        <v>88</v>
      </c>
      <c r="AW307" s="14" t="s">
        <v>34</v>
      </c>
      <c r="AX307" s="14" t="s">
        <v>78</v>
      </c>
      <c r="AY307" s="196" t="s">
        <v>143</v>
      </c>
    </row>
    <row r="308" s="14" customFormat="1">
      <c r="A308" s="14"/>
      <c r="B308" s="195"/>
      <c r="C308" s="14"/>
      <c r="D308" s="188" t="s">
        <v>155</v>
      </c>
      <c r="E308" s="196" t="s">
        <v>1</v>
      </c>
      <c r="F308" s="197" t="s">
        <v>1089</v>
      </c>
      <c r="G308" s="14"/>
      <c r="H308" s="198">
        <v>3</v>
      </c>
      <c r="I308" s="199"/>
      <c r="J308" s="14"/>
      <c r="K308" s="14"/>
      <c r="L308" s="195"/>
      <c r="M308" s="200"/>
      <c r="N308" s="201"/>
      <c r="O308" s="201"/>
      <c r="P308" s="201"/>
      <c r="Q308" s="201"/>
      <c r="R308" s="201"/>
      <c r="S308" s="201"/>
      <c r="T308" s="20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6" t="s">
        <v>155</v>
      </c>
      <c r="AU308" s="196" t="s">
        <v>88</v>
      </c>
      <c r="AV308" s="14" t="s">
        <v>88</v>
      </c>
      <c r="AW308" s="14" t="s">
        <v>34</v>
      </c>
      <c r="AX308" s="14" t="s">
        <v>78</v>
      </c>
      <c r="AY308" s="196" t="s">
        <v>143</v>
      </c>
    </row>
    <row r="309" s="13" customFormat="1">
      <c r="A309" s="13"/>
      <c r="B309" s="187"/>
      <c r="C309" s="13"/>
      <c r="D309" s="188" t="s">
        <v>155</v>
      </c>
      <c r="E309" s="189" t="s">
        <v>1</v>
      </c>
      <c r="F309" s="190" t="s">
        <v>1074</v>
      </c>
      <c r="G309" s="13"/>
      <c r="H309" s="189" t="s">
        <v>1</v>
      </c>
      <c r="I309" s="191"/>
      <c r="J309" s="13"/>
      <c r="K309" s="13"/>
      <c r="L309" s="187"/>
      <c r="M309" s="192"/>
      <c r="N309" s="193"/>
      <c r="O309" s="193"/>
      <c r="P309" s="193"/>
      <c r="Q309" s="193"/>
      <c r="R309" s="193"/>
      <c r="S309" s="193"/>
      <c r="T309" s="19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9" t="s">
        <v>155</v>
      </c>
      <c r="AU309" s="189" t="s">
        <v>88</v>
      </c>
      <c r="AV309" s="13" t="s">
        <v>86</v>
      </c>
      <c r="AW309" s="13" t="s">
        <v>34</v>
      </c>
      <c r="AX309" s="13" t="s">
        <v>78</v>
      </c>
      <c r="AY309" s="189" t="s">
        <v>143</v>
      </c>
    </row>
    <row r="310" s="14" customFormat="1">
      <c r="A310" s="14"/>
      <c r="B310" s="195"/>
      <c r="C310" s="14"/>
      <c r="D310" s="188" t="s">
        <v>155</v>
      </c>
      <c r="E310" s="196" t="s">
        <v>1</v>
      </c>
      <c r="F310" s="197" t="s">
        <v>1090</v>
      </c>
      <c r="G310" s="14"/>
      <c r="H310" s="198">
        <v>2.7000000000000002</v>
      </c>
      <c r="I310" s="199"/>
      <c r="J310" s="14"/>
      <c r="K310" s="14"/>
      <c r="L310" s="195"/>
      <c r="M310" s="200"/>
      <c r="N310" s="201"/>
      <c r="O310" s="201"/>
      <c r="P310" s="201"/>
      <c r="Q310" s="201"/>
      <c r="R310" s="201"/>
      <c r="S310" s="201"/>
      <c r="T310" s="20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6" t="s">
        <v>155</v>
      </c>
      <c r="AU310" s="196" t="s">
        <v>88</v>
      </c>
      <c r="AV310" s="14" t="s">
        <v>88</v>
      </c>
      <c r="AW310" s="14" t="s">
        <v>34</v>
      </c>
      <c r="AX310" s="14" t="s">
        <v>78</v>
      </c>
      <c r="AY310" s="196" t="s">
        <v>143</v>
      </c>
    </row>
    <row r="311" s="14" customFormat="1">
      <c r="A311" s="14"/>
      <c r="B311" s="195"/>
      <c r="C311" s="14"/>
      <c r="D311" s="188" t="s">
        <v>155</v>
      </c>
      <c r="E311" s="196" t="s">
        <v>1</v>
      </c>
      <c r="F311" s="197" t="s">
        <v>1091</v>
      </c>
      <c r="G311" s="14"/>
      <c r="H311" s="198">
        <v>2.8799999999999999</v>
      </c>
      <c r="I311" s="199"/>
      <c r="J311" s="14"/>
      <c r="K311" s="14"/>
      <c r="L311" s="195"/>
      <c r="M311" s="200"/>
      <c r="N311" s="201"/>
      <c r="O311" s="201"/>
      <c r="P311" s="201"/>
      <c r="Q311" s="201"/>
      <c r="R311" s="201"/>
      <c r="S311" s="201"/>
      <c r="T311" s="20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6" t="s">
        <v>155</v>
      </c>
      <c r="AU311" s="196" t="s">
        <v>88</v>
      </c>
      <c r="AV311" s="14" t="s">
        <v>88</v>
      </c>
      <c r="AW311" s="14" t="s">
        <v>34</v>
      </c>
      <c r="AX311" s="14" t="s">
        <v>78</v>
      </c>
      <c r="AY311" s="196" t="s">
        <v>143</v>
      </c>
    </row>
    <row r="312" s="15" customFormat="1">
      <c r="A312" s="15"/>
      <c r="B312" s="203"/>
      <c r="C312" s="15"/>
      <c r="D312" s="188" t="s">
        <v>155</v>
      </c>
      <c r="E312" s="204" t="s">
        <v>1</v>
      </c>
      <c r="F312" s="205" t="s">
        <v>163</v>
      </c>
      <c r="G312" s="15"/>
      <c r="H312" s="206">
        <v>10.280000000000001</v>
      </c>
      <c r="I312" s="207"/>
      <c r="J312" s="15"/>
      <c r="K312" s="15"/>
      <c r="L312" s="203"/>
      <c r="M312" s="208"/>
      <c r="N312" s="209"/>
      <c r="O312" s="209"/>
      <c r="P312" s="209"/>
      <c r="Q312" s="209"/>
      <c r="R312" s="209"/>
      <c r="S312" s="209"/>
      <c r="T312" s="21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04" t="s">
        <v>155</v>
      </c>
      <c r="AU312" s="204" t="s">
        <v>88</v>
      </c>
      <c r="AV312" s="15" t="s">
        <v>149</v>
      </c>
      <c r="AW312" s="15" t="s">
        <v>34</v>
      </c>
      <c r="AX312" s="15" t="s">
        <v>86</v>
      </c>
      <c r="AY312" s="204" t="s">
        <v>143</v>
      </c>
    </row>
    <row r="313" s="2" customFormat="1" ht="24.15" customHeight="1">
      <c r="A313" s="38"/>
      <c r="B313" s="172"/>
      <c r="C313" s="173" t="s">
        <v>433</v>
      </c>
      <c r="D313" s="173" t="s">
        <v>145</v>
      </c>
      <c r="E313" s="174" t="s">
        <v>1092</v>
      </c>
      <c r="F313" s="175" t="s">
        <v>1093</v>
      </c>
      <c r="G313" s="176" t="s">
        <v>153</v>
      </c>
      <c r="H313" s="177">
        <v>10.279999999999999</v>
      </c>
      <c r="I313" s="178"/>
      <c r="J313" s="179">
        <f>ROUND(I313*H313,2)</f>
        <v>0</v>
      </c>
      <c r="K313" s="180"/>
      <c r="L313" s="39"/>
      <c r="M313" s="181" t="s">
        <v>1</v>
      </c>
      <c r="N313" s="182" t="s">
        <v>43</v>
      </c>
      <c r="O313" s="77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5" t="s">
        <v>149</v>
      </c>
      <c r="AT313" s="185" t="s">
        <v>145</v>
      </c>
      <c r="AU313" s="185" t="s">
        <v>88</v>
      </c>
      <c r="AY313" s="19" t="s">
        <v>143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9" t="s">
        <v>86</v>
      </c>
      <c r="BK313" s="186">
        <f>ROUND(I313*H313,2)</f>
        <v>0</v>
      </c>
      <c r="BL313" s="19" t="s">
        <v>149</v>
      </c>
      <c r="BM313" s="185" t="s">
        <v>1094</v>
      </c>
    </row>
    <row r="314" s="2" customFormat="1" ht="21.75" customHeight="1">
      <c r="A314" s="38"/>
      <c r="B314" s="172"/>
      <c r="C314" s="173" t="s">
        <v>440</v>
      </c>
      <c r="D314" s="173" t="s">
        <v>145</v>
      </c>
      <c r="E314" s="174" t="s">
        <v>1095</v>
      </c>
      <c r="F314" s="175" t="s">
        <v>1096</v>
      </c>
      <c r="G314" s="176" t="s">
        <v>298</v>
      </c>
      <c r="H314" s="177">
        <v>24</v>
      </c>
      <c r="I314" s="178"/>
      <c r="J314" s="179">
        <f>ROUND(I314*H314,2)</f>
        <v>0</v>
      </c>
      <c r="K314" s="180"/>
      <c r="L314" s="39"/>
      <c r="M314" s="181" t="s">
        <v>1</v>
      </c>
      <c r="N314" s="182" t="s">
        <v>43</v>
      </c>
      <c r="O314" s="77"/>
      <c r="P314" s="183">
        <f>O314*H314</f>
        <v>0</v>
      </c>
      <c r="Q314" s="183">
        <v>0.03465</v>
      </c>
      <c r="R314" s="183">
        <f>Q314*H314</f>
        <v>0.83160000000000001</v>
      </c>
      <c r="S314" s="183">
        <v>0</v>
      </c>
      <c r="T314" s="18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85" t="s">
        <v>149</v>
      </c>
      <c r="AT314" s="185" t="s">
        <v>145</v>
      </c>
      <c r="AU314" s="185" t="s">
        <v>88</v>
      </c>
      <c r="AY314" s="19" t="s">
        <v>143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9" t="s">
        <v>86</v>
      </c>
      <c r="BK314" s="186">
        <f>ROUND(I314*H314,2)</f>
        <v>0</v>
      </c>
      <c r="BL314" s="19" t="s">
        <v>149</v>
      </c>
      <c r="BM314" s="185" t="s">
        <v>1097</v>
      </c>
    </row>
    <row r="315" s="14" customFormat="1">
      <c r="A315" s="14"/>
      <c r="B315" s="195"/>
      <c r="C315" s="14"/>
      <c r="D315" s="188" t="s">
        <v>155</v>
      </c>
      <c r="E315" s="196" t="s">
        <v>1</v>
      </c>
      <c r="F315" s="197" t="s">
        <v>1098</v>
      </c>
      <c r="G315" s="14"/>
      <c r="H315" s="198">
        <v>24</v>
      </c>
      <c r="I315" s="199"/>
      <c r="J315" s="14"/>
      <c r="K315" s="14"/>
      <c r="L315" s="195"/>
      <c r="M315" s="200"/>
      <c r="N315" s="201"/>
      <c r="O315" s="201"/>
      <c r="P315" s="201"/>
      <c r="Q315" s="201"/>
      <c r="R315" s="201"/>
      <c r="S315" s="201"/>
      <c r="T315" s="20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6" t="s">
        <v>155</v>
      </c>
      <c r="AU315" s="196" t="s">
        <v>88</v>
      </c>
      <c r="AV315" s="14" t="s">
        <v>88</v>
      </c>
      <c r="AW315" s="14" t="s">
        <v>34</v>
      </c>
      <c r="AX315" s="14" t="s">
        <v>78</v>
      </c>
      <c r="AY315" s="196" t="s">
        <v>143</v>
      </c>
    </row>
    <row r="316" s="15" customFormat="1">
      <c r="A316" s="15"/>
      <c r="B316" s="203"/>
      <c r="C316" s="15"/>
      <c r="D316" s="188" t="s">
        <v>155</v>
      </c>
      <c r="E316" s="204" t="s">
        <v>1</v>
      </c>
      <c r="F316" s="205" t="s">
        <v>163</v>
      </c>
      <c r="G316" s="15"/>
      <c r="H316" s="206">
        <v>24</v>
      </c>
      <c r="I316" s="207"/>
      <c r="J316" s="15"/>
      <c r="K316" s="15"/>
      <c r="L316" s="203"/>
      <c r="M316" s="208"/>
      <c r="N316" s="209"/>
      <c r="O316" s="209"/>
      <c r="P316" s="209"/>
      <c r="Q316" s="209"/>
      <c r="R316" s="209"/>
      <c r="S316" s="209"/>
      <c r="T316" s="21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04" t="s">
        <v>155</v>
      </c>
      <c r="AU316" s="204" t="s">
        <v>88</v>
      </c>
      <c r="AV316" s="15" t="s">
        <v>149</v>
      </c>
      <c r="AW316" s="15" t="s">
        <v>34</v>
      </c>
      <c r="AX316" s="15" t="s">
        <v>86</v>
      </c>
      <c r="AY316" s="204" t="s">
        <v>143</v>
      </c>
    </row>
    <row r="317" s="2" customFormat="1" ht="16.5" customHeight="1">
      <c r="A317" s="38"/>
      <c r="B317" s="172"/>
      <c r="C317" s="219" t="s">
        <v>446</v>
      </c>
      <c r="D317" s="219" t="s">
        <v>367</v>
      </c>
      <c r="E317" s="220" t="s">
        <v>1099</v>
      </c>
      <c r="F317" s="221" t="s">
        <v>1100</v>
      </c>
      <c r="G317" s="222" t="s">
        <v>363</v>
      </c>
      <c r="H317" s="223">
        <v>12</v>
      </c>
      <c r="I317" s="224"/>
      <c r="J317" s="225">
        <f>ROUND(I317*H317,2)</f>
        <v>0</v>
      </c>
      <c r="K317" s="226"/>
      <c r="L317" s="227"/>
      <c r="M317" s="228" t="s">
        <v>1</v>
      </c>
      <c r="N317" s="229" t="s">
        <v>43</v>
      </c>
      <c r="O317" s="77"/>
      <c r="P317" s="183">
        <f>O317*H317</f>
        <v>0</v>
      </c>
      <c r="Q317" s="183">
        <v>0.12</v>
      </c>
      <c r="R317" s="183">
        <f>Q317*H317</f>
        <v>1.44</v>
      </c>
      <c r="S317" s="183">
        <v>0</v>
      </c>
      <c r="T317" s="18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85" t="s">
        <v>206</v>
      </c>
      <c r="AT317" s="185" t="s">
        <v>367</v>
      </c>
      <c r="AU317" s="185" t="s">
        <v>88</v>
      </c>
      <c r="AY317" s="19" t="s">
        <v>143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9" t="s">
        <v>86</v>
      </c>
      <c r="BK317" s="186">
        <f>ROUND(I317*H317,2)</f>
        <v>0</v>
      </c>
      <c r="BL317" s="19" t="s">
        <v>149</v>
      </c>
      <c r="BM317" s="185" t="s">
        <v>1101</v>
      </c>
    </row>
    <row r="318" s="14" customFormat="1">
      <c r="A318" s="14"/>
      <c r="B318" s="195"/>
      <c r="C318" s="14"/>
      <c r="D318" s="188" t="s">
        <v>155</v>
      </c>
      <c r="E318" s="196" t="s">
        <v>1</v>
      </c>
      <c r="F318" s="197" t="s">
        <v>256</v>
      </c>
      <c r="G318" s="14"/>
      <c r="H318" s="198">
        <v>12</v>
      </c>
      <c r="I318" s="199"/>
      <c r="J318" s="14"/>
      <c r="K318" s="14"/>
      <c r="L318" s="195"/>
      <c r="M318" s="200"/>
      <c r="N318" s="201"/>
      <c r="O318" s="201"/>
      <c r="P318" s="201"/>
      <c r="Q318" s="201"/>
      <c r="R318" s="201"/>
      <c r="S318" s="201"/>
      <c r="T318" s="20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6" t="s">
        <v>155</v>
      </c>
      <c r="AU318" s="196" t="s">
        <v>88</v>
      </c>
      <c r="AV318" s="14" t="s">
        <v>88</v>
      </c>
      <c r="AW318" s="14" t="s">
        <v>34</v>
      </c>
      <c r="AX318" s="14" t="s">
        <v>86</v>
      </c>
      <c r="AY318" s="196" t="s">
        <v>143</v>
      </c>
    </row>
    <row r="319" s="12" customFormat="1" ht="22.8" customHeight="1">
      <c r="A319" s="12"/>
      <c r="B319" s="159"/>
      <c r="C319" s="12"/>
      <c r="D319" s="160" t="s">
        <v>77</v>
      </c>
      <c r="E319" s="170" t="s">
        <v>179</v>
      </c>
      <c r="F319" s="170" t="s">
        <v>432</v>
      </c>
      <c r="G319" s="12"/>
      <c r="H319" s="12"/>
      <c r="I319" s="162"/>
      <c r="J319" s="171">
        <f>BK319</f>
        <v>0</v>
      </c>
      <c r="K319" s="12"/>
      <c r="L319" s="159"/>
      <c r="M319" s="164"/>
      <c r="N319" s="165"/>
      <c r="O319" s="165"/>
      <c r="P319" s="166">
        <f>SUM(P320:P411)</f>
        <v>0</v>
      </c>
      <c r="Q319" s="165"/>
      <c r="R319" s="166">
        <f>SUM(R320:R411)</f>
        <v>30.096402140000002</v>
      </c>
      <c r="S319" s="165"/>
      <c r="T319" s="167">
        <f>SUM(T320:T411)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60" t="s">
        <v>86</v>
      </c>
      <c r="AT319" s="168" t="s">
        <v>77</v>
      </c>
      <c r="AU319" s="168" t="s">
        <v>86</v>
      </c>
      <c r="AY319" s="160" t="s">
        <v>143</v>
      </c>
      <c r="BK319" s="169">
        <f>SUM(BK320:BK411)</f>
        <v>0</v>
      </c>
    </row>
    <row r="320" s="2" customFormat="1" ht="24.15" customHeight="1">
      <c r="A320" s="38"/>
      <c r="B320" s="172"/>
      <c r="C320" s="173" t="s">
        <v>451</v>
      </c>
      <c r="D320" s="173" t="s">
        <v>145</v>
      </c>
      <c r="E320" s="174" t="s">
        <v>1102</v>
      </c>
      <c r="F320" s="175" t="s">
        <v>1103</v>
      </c>
      <c r="G320" s="176" t="s">
        <v>153</v>
      </c>
      <c r="H320" s="177">
        <v>70.260000000000005</v>
      </c>
      <c r="I320" s="178"/>
      <c r="J320" s="179">
        <f>ROUND(I320*H320,2)</f>
        <v>0</v>
      </c>
      <c r="K320" s="180"/>
      <c r="L320" s="39"/>
      <c r="M320" s="181" t="s">
        <v>1</v>
      </c>
      <c r="N320" s="182" t="s">
        <v>43</v>
      </c>
      <c r="O320" s="77"/>
      <c r="P320" s="183">
        <f>O320*H320</f>
        <v>0</v>
      </c>
      <c r="Q320" s="183">
        <v>0.0073499999999999998</v>
      </c>
      <c r="R320" s="183">
        <f>Q320*H320</f>
        <v>0.51641100000000006</v>
      </c>
      <c r="S320" s="183">
        <v>0</v>
      </c>
      <c r="T320" s="18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85" t="s">
        <v>149</v>
      </c>
      <c r="AT320" s="185" t="s">
        <v>145</v>
      </c>
      <c r="AU320" s="185" t="s">
        <v>88</v>
      </c>
      <c r="AY320" s="19" t="s">
        <v>143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9" t="s">
        <v>86</v>
      </c>
      <c r="BK320" s="186">
        <f>ROUND(I320*H320,2)</f>
        <v>0</v>
      </c>
      <c r="BL320" s="19" t="s">
        <v>149</v>
      </c>
      <c r="BM320" s="185" t="s">
        <v>1104</v>
      </c>
    </row>
    <row r="321" s="13" customFormat="1">
      <c r="A321" s="13"/>
      <c r="B321" s="187"/>
      <c r="C321" s="13"/>
      <c r="D321" s="188" t="s">
        <v>155</v>
      </c>
      <c r="E321" s="189" t="s">
        <v>1</v>
      </c>
      <c r="F321" s="190" t="s">
        <v>1105</v>
      </c>
      <c r="G321" s="13"/>
      <c r="H321" s="189" t="s">
        <v>1</v>
      </c>
      <c r="I321" s="191"/>
      <c r="J321" s="13"/>
      <c r="K321" s="13"/>
      <c r="L321" s="187"/>
      <c r="M321" s="192"/>
      <c r="N321" s="193"/>
      <c r="O321" s="193"/>
      <c r="P321" s="193"/>
      <c r="Q321" s="193"/>
      <c r="R321" s="193"/>
      <c r="S321" s="193"/>
      <c r="T321" s="19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9" t="s">
        <v>155</v>
      </c>
      <c r="AU321" s="189" t="s">
        <v>88</v>
      </c>
      <c r="AV321" s="13" t="s">
        <v>86</v>
      </c>
      <c r="AW321" s="13" t="s">
        <v>34</v>
      </c>
      <c r="AX321" s="13" t="s">
        <v>78</v>
      </c>
      <c r="AY321" s="189" t="s">
        <v>143</v>
      </c>
    </row>
    <row r="322" s="14" customFormat="1">
      <c r="A322" s="14"/>
      <c r="B322" s="195"/>
      <c r="C322" s="14"/>
      <c r="D322" s="188" t="s">
        <v>155</v>
      </c>
      <c r="E322" s="196" t="s">
        <v>1</v>
      </c>
      <c r="F322" s="197" t="s">
        <v>1106</v>
      </c>
      <c r="G322" s="14"/>
      <c r="H322" s="198">
        <v>53.880000000000003</v>
      </c>
      <c r="I322" s="199"/>
      <c r="J322" s="14"/>
      <c r="K322" s="14"/>
      <c r="L322" s="195"/>
      <c r="M322" s="200"/>
      <c r="N322" s="201"/>
      <c r="O322" s="201"/>
      <c r="P322" s="201"/>
      <c r="Q322" s="201"/>
      <c r="R322" s="201"/>
      <c r="S322" s="201"/>
      <c r="T322" s="20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6" t="s">
        <v>155</v>
      </c>
      <c r="AU322" s="196" t="s">
        <v>88</v>
      </c>
      <c r="AV322" s="14" t="s">
        <v>88</v>
      </c>
      <c r="AW322" s="14" t="s">
        <v>34</v>
      </c>
      <c r="AX322" s="14" t="s">
        <v>78</v>
      </c>
      <c r="AY322" s="196" t="s">
        <v>143</v>
      </c>
    </row>
    <row r="323" s="13" customFormat="1">
      <c r="A323" s="13"/>
      <c r="B323" s="187"/>
      <c r="C323" s="13"/>
      <c r="D323" s="188" t="s">
        <v>155</v>
      </c>
      <c r="E323" s="189" t="s">
        <v>1</v>
      </c>
      <c r="F323" s="190" t="s">
        <v>1107</v>
      </c>
      <c r="G323" s="13"/>
      <c r="H323" s="189" t="s">
        <v>1</v>
      </c>
      <c r="I323" s="191"/>
      <c r="J323" s="13"/>
      <c r="K323" s="13"/>
      <c r="L323" s="187"/>
      <c r="M323" s="192"/>
      <c r="N323" s="193"/>
      <c r="O323" s="193"/>
      <c r="P323" s="193"/>
      <c r="Q323" s="193"/>
      <c r="R323" s="193"/>
      <c r="S323" s="193"/>
      <c r="T323" s="19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9" t="s">
        <v>155</v>
      </c>
      <c r="AU323" s="189" t="s">
        <v>88</v>
      </c>
      <c r="AV323" s="13" t="s">
        <v>86</v>
      </c>
      <c r="AW323" s="13" t="s">
        <v>34</v>
      </c>
      <c r="AX323" s="13" t="s">
        <v>78</v>
      </c>
      <c r="AY323" s="189" t="s">
        <v>143</v>
      </c>
    </row>
    <row r="324" s="14" customFormat="1">
      <c r="A324" s="14"/>
      <c r="B324" s="195"/>
      <c r="C324" s="14"/>
      <c r="D324" s="188" t="s">
        <v>155</v>
      </c>
      <c r="E324" s="196" t="s">
        <v>1</v>
      </c>
      <c r="F324" s="197" t="s">
        <v>1108</v>
      </c>
      <c r="G324" s="14"/>
      <c r="H324" s="198">
        <v>16.379999999999999</v>
      </c>
      <c r="I324" s="199"/>
      <c r="J324" s="14"/>
      <c r="K324" s="14"/>
      <c r="L324" s="195"/>
      <c r="M324" s="200"/>
      <c r="N324" s="201"/>
      <c r="O324" s="201"/>
      <c r="P324" s="201"/>
      <c r="Q324" s="201"/>
      <c r="R324" s="201"/>
      <c r="S324" s="201"/>
      <c r="T324" s="20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6" t="s">
        <v>155</v>
      </c>
      <c r="AU324" s="196" t="s">
        <v>88</v>
      </c>
      <c r="AV324" s="14" t="s">
        <v>88</v>
      </c>
      <c r="AW324" s="14" t="s">
        <v>34</v>
      </c>
      <c r="AX324" s="14" t="s">
        <v>78</v>
      </c>
      <c r="AY324" s="196" t="s">
        <v>143</v>
      </c>
    </row>
    <row r="325" s="15" customFormat="1">
      <c r="A325" s="15"/>
      <c r="B325" s="203"/>
      <c r="C325" s="15"/>
      <c r="D325" s="188" t="s">
        <v>155</v>
      </c>
      <c r="E325" s="204" t="s">
        <v>1</v>
      </c>
      <c r="F325" s="205" t="s">
        <v>163</v>
      </c>
      <c r="G325" s="15"/>
      <c r="H325" s="206">
        <v>70.260000000000005</v>
      </c>
      <c r="I325" s="207"/>
      <c r="J325" s="15"/>
      <c r="K325" s="15"/>
      <c r="L325" s="203"/>
      <c r="M325" s="208"/>
      <c r="N325" s="209"/>
      <c r="O325" s="209"/>
      <c r="P325" s="209"/>
      <c r="Q325" s="209"/>
      <c r="R325" s="209"/>
      <c r="S325" s="209"/>
      <c r="T325" s="21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04" t="s">
        <v>155</v>
      </c>
      <c r="AU325" s="204" t="s">
        <v>88</v>
      </c>
      <c r="AV325" s="15" t="s">
        <v>149</v>
      </c>
      <c r="AW325" s="15" t="s">
        <v>34</v>
      </c>
      <c r="AX325" s="15" t="s">
        <v>86</v>
      </c>
      <c r="AY325" s="204" t="s">
        <v>143</v>
      </c>
    </row>
    <row r="326" s="2" customFormat="1" ht="24.15" customHeight="1">
      <c r="A326" s="38"/>
      <c r="B326" s="172"/>
      <c r="C326" s="173" t="s">
        <v>457</v>
      </c>
      <c r="D326" s="173" t="s">
        <v>145</v>
      </c>
      <c r="E326" s="174" t="s">
        <v>1109</v>
      </c>
      <c r="F326" s="175" t="s">
        <v>1110</v>
      </c>
      <c r="G326" s="176" t="s">
        <v>153</v>
      </c>
      <c r="H326" s="177">
        <v>70.260000000000005</v>
      </c>
      <c r="I326" s="178"/>
      <c r="J326" s="179">
        <f>ROUND(I326*H326,2)</f>
        <v>0</v>
      </c>
      <c r="K326" s="180"/>
      <c r="L326" s="39"/>
      <c r="M326" s="181" t="s">
        <v>1</v>
      </c>
      <c r="N326" s="182" t="s">
        <v>43</v>
      </c>
      <c r="O326" s="77"/>
      <c r="P326" s="183">
        <f>O326*H326</f>
        <v>0</v>
      </c>
      <c r="Q326" s="183">
        <v>0.018380000000000001</v>
      </c>
      <c r="R326" s="183">
        <f>Q326*H326</f>
        <v>1.2913788000000002</v>
      </c>
      <c r="S326" s="183">
        <v>0</v>
      </c>
      <c r="T326" s="18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85" t="s">
        <v>149</v>
      </c>
      <c r="AT326" s="185" t="s">
        <v>145</v>
      </c>
      <c r="AU326" s="185" t="s">
        <v>88</v>
      </c>
      <c r="AY326" s="19" t="s">
        <v>143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9" t="s">
        <v>86</v>
      </c>
      <c r="BK326" s="186">
        <f>ROUND(I326*H326,2)</f>
        <v>0</v>
      </c>
      <c r="BL326" s="19" t="s">
        <v>149</v>
      </c>
      <c r="BM326" s="185" t="s">
        <v>1111</v>
      </c>
    </row>
    <row r="327" s="13" customFormat="1">
      <c r="A327" s="13"/>
      <c r="B327" s="187"/>
      <c r="C327" s="13"/>
      <c r="D327" s="188" t="s">
        <v>155</v>
      </c>
      <c r="E327" s="189" t="s">
        <v>1</v>
      </c>
      <c r="F327" s="190" t="s">
        <v>1105</v>
      </c>
      <c r="G327" s="13"/>
      <c r="H327" s="189" t="s">
        <v>1</v>
      </c>
      <c r="I327" s="191"/>
      <c r="J327" s="13"/>
      <c r="K327" s="13"/>
      <c r="L327" s="187"/>
      <c r="M327" s="192"/>
      <c r="N327" s="193"/>
      <c r="O327" s="193"/>
      <c r="P327" s="193"/>
      <c r="Q327" s="193"/>
      <c r="R327" s="193"/>
      <c r="S327" s="193"/>
      <c r="T327" s="19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9" t="s">
        <v>155</v>
      </c>
      <c r="AU327" s="189" t="s">
        <v>88</v>
      </c>
      <c r="AV327" s="13" t="s">
        <v>86</v>
      </c>
      <c r="AW327" s="13" t="s">
        <v>34</v>
      </c>
      <c r="AX327" s="13" t="s">
        <v>78</v>
      </c>
      <c r="AY327" s="189" t="s">
        <v>143</v>
      </c>
    </row>
    <row r="328" s="14" customFormat="1">
      <c r="A328" s="14"/>
      <c r="B328" s="195"/>
      <c r="C328" s="14"/>
      <c r="D328" s="188" t="s">
        <v>155</v>
      </c>
      <c r="E328" s="196" t="s">
        <v>1</v>
      </c>
      <c r="F328" s="197" t="s">
        <v>1106</v>
      </c>
      <c r="G328" s="14"/>
      <c r="H328" s="198">
        <v>53.880000000000003</v>
      </c>
      <c r="I328" s="199"/>
      <c r="J328" s="14"/>
      <c r="K328" s="14"/>
      <c r="L328" s="195"/>
      <c r="M328" s="200"/>
      <c r="N328" s="201"/>
      <c r="O328" s="201"/>
      <c r="P328" s="201"/>
      <c r="Q328" s="201"/>
      <c r="R328" s="201"/>
      <c r="S328" s="201"/>
      <c r="T328" s="20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196" t="s">
        <v>155</v>
      </c>
      <c r="AU328" s="196" t="s">
        <v>88</v>
      </c>
      <c r="AV328" s="14" t="s">
        <v>88</v>
      </c>
      <c r="AW328" s="14" t="s">
        <v>34</v>
      </c>
      <c r="AX328" s="14" t="s">
        <v>78</v>
      </c>
      <c r="AY328" s="196" t="s">
        <v>143</v>
      </c>
    </row>
    <row r="329" s="13" customFormat="1">
      <c r="A329" s="13"/>
      <c r="B329" s="187"/>
      <c r="C329" s="13"/>
      <c r="D329" s="188" t="s">
        <v>155</v>
      </c>
      <c r="E329" s="189" t="s">
        <v>1</v>
      </c>
      <c r="F329" s="190" t="s">
        <v>1107</v>
      </c>
      <c r="G329" s="13"/>
      <c r="H329" s="189" t="s">
        <v>1</v>
      </c>
      <c r="I329" s="191"/>
      <c r="J329" s="13"/>
      <c r="K329" s="13"/>
      <c r="L329" s="187"/>
      <c r="M329" s="192"/>
      <c r="N329" s="193"/>
      <c r="O329" s="193"/>
      <c r="P329" s="193"/>
      <c r="Q329" s="193"/>
      <c r="R329" s="193"/>
      <c r="S329" s="193"/>
      <c r="T329" s="19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9" t="s">
        <v>155</v>
      </c>
      <c r="AU329" s="189" t="s">
        <v>88</v>
      </c>
      <c r="AV329" s="13" t="s">
        <v>86</v>
      </c>
      <c r="AW329" s="13" t="s">
        <v>34</v>
      </c>
      <c r="AX329" s="13" t="s">
        <v>78</v>
      </c>
      <c r="AY329" s="189" t="s">
        <v>143</v>
      </c>
    </row>
    <row r="330" s="14" customFormat="1">
      <c r="A330" s="14"/>
      <c r="B330" s="195"/>
      <c r="C330" s="14"/>
      <c r="D330" s="188" t="s">
        <v>155</v>
      </c>
      <c r="E330" s="196" t="s">
        <v>1</v>
      </c>
      <c r="F330" s="197" t="s">
        <v>1108</v>
      </c>
      <c r="G330" s="14"/>
      <c r="H330" s="198">
        <v>16.379999999999999</v>
      </c>
      <c r="I330" s="199"/>
      <c r="J330" s="14"/>
      <c r="K330" s="14"/>
      <c r="L330" s="195"/>
      <c r="M330" s="200"/>
      <c r="N330" s="201"/>
      <c r="O330" s="201"/>
      <c r="P330" s="201"/>
      <c r="Q330" s="201"/>
      <c r="R330" s="201"/>
      <c r="S330" s="201"/>
      <c r="T330" s="20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6" t="s">
        <v>155</v>
      </c>
      <c r="AU330" s="196" t="s">
        <v>88</v>
      </c>
      <c r="AV330" s="14" t="s">
        <v>88</v>
      </c>
      <c r="AW330" s="14" t="s">
        <v>34</v>
      </c>
      <c r="AX330" s="14" t="s">
        <v>78</v>
      </c>
      <c r="AY330" s="196" t="s">
        <v>143</v>
      </c>
    </row>
    <row r="331" s="15" customFormat="1">
      <c r="A331" s="15"/>
      <c r="B331" s="203"/>
      <c r="C331" s="15"/>
      <c r="D331" s="188" t="s">
        <v>155</v>
      </c>
      <c r="E331" s="204" t="s">
        <v>1</v>
      </c>
      <c r="F331" s="205" t="s">
        <v>163</v>
      </c>
      <c r="G331" s="15"/>
      <c r="H331" s="206">
        <v>70.260000000000005</v>
      </c>
      <c r="I331" s="207"/>
      <c r="J331" s="15"/>
      <c r="K331" s="15"/>
      <c r="L331" s="203"/>
      <c r="M331" s="208"/>
      <c r="N331" s="209"/>
      <c r="O331" s="209"/>
      <c r="P331" s="209"/>
      <c r="Q331" s="209"/>
      <c r="R331" s="209"/>
      <c r="S331" s="209"/>
      <c r="T331" s="21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04" t="s">
        <v>155</v>
      </c>
      <c r="AU331" s="204" t="s">
        <v>88</v>
      </c>
      <c r="AV331" s="15" t="s">
        <v>149</v>
      </c>
      <c r="AW331" s="15" t="s">
        <v>34</v>
      </c>
      <c r="AX331" s="15" t="s">
        <v>86</v>
      </c>
      <c r="AY331" s="204" t="s">
        <v>143</v>
      </c>
    </row>
    <row r="332" s="2" customFormat="1" ht="24.15" customHeight="1">
      <c r="A332" s="38"/>
      <c r="B332" s="172"/>
      <c r="C332" s="173" t="s">
        <v>467</v>
      </c>
      <c r="D332" s="173" t="s">
        <v>145</v>
      </c>
      <c r="E332" s="174" t="s">
        <v>1112</v>
      </c>
      <c r="F332" s="175" t="s">
        <v>1113</v>
      </c>
      <c r="G332" s="176" t="s">
        <v>153</v>
      </c>
      <c r="H332" s="177">
        <v>167.36600000000001</v>
      </c>
      <c r="I332" s="178"/>
      <c r="J332" s="179">
        <f>ROUND(I332*H332,2)</f>
        <v>0</v>
      </c>
      <c r="K332" s="180"/>
      <c r="L332" s="39"/>
      <c r="M332" s="181" t="s">
        <v>1</v>
      </c>
      <c r="N332" s="182" t="s">
        <v>43</v>
      </c>
      <c r="O332" s="77"/>
      <c r="P332" s="183">
        <f>O332*H332</f>
        <v>0</v>
      </c>
      <c r="Q332" s="183">
        <v>0.0073499999999999998</v>
      </c>
      <c r="R332" s="183">
        <f>Q332*H332</f>
        <v>1.2301401000000001</v>
      </c>
      <c r="S332" s="183">
        <v>0</v>
      </c>
      <c r="T332" s="18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5" t="s">
        <v>149</v>
      </c>
      <c r="AT332" s="185" t="s">
        <v>145</v>
      </c>
      <c r="AU332" s="185" t="s">
        <v>88</v>
      </c>
      <c r="AY332" s="19" t="s">
        <v>143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19" t="s">
        <v>86</v>
      </c>
      <c r="BK332" s="186">
        <f>ROUND(I332*H332,2)</f>
        <v>0</v>
      </c>
      <c r="BL332" s="19" t="s">
        <v>149</v>
      </c>
      <c r="BM332" s="185" t="s">
        <v>1114</v>
      </c>
    </row>
    <row r="333" s="13" customFormat="1">
      <c r="A333" s="13"/>
      <c r="B333" s="187"/>
      <c r="C333" s="13"/>
      <c r="D333" s="188" t="s">
        <v>155</v>
      </c>
      <c r="E333" s="189" t="s">
        <v>1</v>
      </c>
      <c r="F333" s="190" t="s">
        <v>1115</v>
      </c>
      <c r="G333" s="13"/>
      <c r="H333" s="189" t="s">
        <v>1</v>
      </c>
      <c r="I333" s="191"/>
      <c r="J333" s="13"/>
      <c r="K333" s="13"/>
      <c r="L333" s="187"/>
      <c r="M333" s="192"/>
      <c r="N333" s="193"/>
      <c r="O333" s="193"/>
      <c r="P333" s="193"/>
      <c r="Q333" s="193"/>
      <c r="R333" s="193"/>
      <c r="S333" s="193"/>
      <c r="T333" s="19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9" t="s">
        <v>155</v>
      </c>
      <c r="AU333" s="189" t="s">
        <v>88</v>
      </c>
      <c r="AV333" s="13" t="s">
        <v>86</v>
      </c>
      <c r="AW333" s="13" t="s">
        <v>34</v>
      </c>
      <c r="AX333" s="13" t="s">
        <v>78</v>
      </c>
      <c r="AY333" s="189" t="s">
        <v>143</v>
      </c>
    </row>
    <row r="334" s="14" customFormat="1">
      <c r="A334" s="14"/>
      <c r="B334" s="195"/>
      <c r="C334" s="14"/>
      <c r="D334" s="188" t="s">
        <v>155</v>
      </c>
      <c r="E334" s="196" t="s">
        <v>1</v>
      </c>
      <c r="F334" s="197" t="s">
        <v>1116</v>
      </c>
      <c r="G334" s="14"/>
      <c r="H334" s="198">
        <v>94.719999999999999</v>
      </c>
      <c r="I334" s="199"/>
      <c r="J334" s="14"/>
      <c r="K334" s="14"/>
      <c r="L334" s="195"/>
      <c r="M334" s="200"/>
      <c r="N334" s="201"/>
      <c r="O334" s="201"/>
      <c r="P334" s="201"/>
      <c r="Q334" s="201"/>
      <c r="R334" s="201"/>
      <c r="S334" s="201"/>
      <c r="T334" s="20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196" t="s">
        <v>155</v>
      </c>
      <c r="AU334" s="196" t="s">
        <v>88</v>
      </c>
      <c r="AV334" s="14" t="s">
        <v>88</v>
      </c>
      <c r="AW334" s="14" t="s">
        <v>34</v>
      </c>
      <c r="AX334" s="14" t="s">
        <v>78</v>
      </c>
      <c r="AY334" s="196" t="s">
        <v>143</v>
      </c>
    </row>
    <row r="335" s="14" customFormat="1">
      <c r="A335" s="14"/>
      <c r="B335" s="195"/>
      <c r="C335" s="14"/>
      <c r="D335" s="188" t="s">
        <v>155</v>
      </c>
      <c r="E335" s="196" t="s">
        <v>1</v>
      </c>
      <c r="F335" s="197" t="s">
        <v>1117</v>
      </c>
      <c r="G335" s="14"/>
      <c r="H335" s="198">
        <v>-1.325</v>
      </c>
      <c r="I335" s="199"/>
      <c r="J335" s="14"/>
      <c r="K335" s="14"/>
      <c r="L335" s="195"/>
      <c r="M335" s="200"/>
      <c r="N335" s="201"/>
      <c r="O335" s="201"/>
      <c r="P335" s="201"/>
      <c r="Q335" s="201"/>
      <c r="R335" s="201"/>
      <c r="S335" s="201"/>
      <c r="T335" s="20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6" t="s">
        <v>155</v>
      </c>
      <c r="AU335" s="196" t="s">
        <v>88</v>
      </c>
      <c r="AV335" s="14" t="s">
        <v>88</v>
      </c>
      <c r="AW335" s="14" t="s">
        <v>34</v>
      </c>
      <c r="AX335" s="14" t="s">
        <v>78</v>
      </c>
      <c r="AY335" s="196" t="s">
        <v>143</v>
      </c>
    </row>
    <row r="336" s="14" customFormat="1">
      <c r="A336" s="14"/>
      <c r="B336" s="195"/>
      <c r="C336" s="14"/>
      <c r="D336" s="188" t="s">
        <v>155</v>
      </c>
      <c r="E336" s="196" t="s">
        <v>1</v>
      </c>
      <c r="F336" s="197" t="s">
        <v>1118</v>
      </c>
      <c r="G336" s="14"/>
      <c r="H336" s="198">
        <v>-5.0119999999999996</v>
      </c>
      <c r="I336" s="199"/>
      <c r="J336" s="14"/>
      <c r="K336" s="14"/>
      <c r="L336" s="195"/>
      <c r="M336" s="200"/>
      <c r="N336" s="201"/>
      <c r="O336" s="201"/>
      <c r="P336" s="201"/>
      <c r="Q336" s="201"/>
      <c r="R336" s="201"/>
      <c r="S336" s="201"/>
      <c r="T336" s="20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6" t="s">
        <v>155</v>
      </c>
      <c r="AU336" s="196" t="s">
        <v>88</v>
      </c>
      <c r="AV336" s="14" t="s">
        <v>88</v>
      </c>
      <c r="AW336" s="14" t="s">
        <v>34</v>
      </c>
      <c r="AX336" s="14" t="s">
        <v>78</v>
      </c>
      <c r="AY336" s="196" t="s">
        <v>143</v>
      </c>
    </row>
    <row r="337" s="13" customFormat="1">
      <c r="A337" s="13"/>
      <c r="B337" s="187"/>
      <c r="C337" s="13"/>
      <c r="D337" s="188" t="s">
        <v>155</v>
      </c>
      <c r="E337" s="189" t="s">
        <v>1</v>
      </c>
      <c r="F337" s="190" t="s">
        <v>1119</v>
      </c>
      <c r="G337" s="13"/>
      <c r="H337" s="189" t="s">
        <v>1</v>
      </c>
      <c r="I337" s="191"/>
      <c r="J337" s="13"/>
      <c r="K337" s="13"/>
      <c r="L337" s="187"/>
      <c r="M337" s="192"/>
      <c r="N337" s="193"/>
      <c r="O337" s="193"/>
      <c r="P337" s="193"/>
      <c r="Q337" s="193"/>
      <c r="R337" s="193"/>
      <c r="S337" s="193"/>
      <c r="T337" s="19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9" t="s">
        <v>155</v>
      </c>
      <c r="AU337" s="189" t="s">
        <v>88</v>
      </c>
      <c r="AV337" s="13" t="s">
        <v>86</v>
      </c>
      <c r="AW337" s="13" t="s">
        <v>34</v>
      </c>
      <c r="AX337" s="13" t="s">
        <v>78</v>
      </c>
      <c r="AY337" s="189" t="s">
        <v>143</v>
      </c>
    </row>
    <row r="338" s="14" customFormat="1">
      <c r="A338" s="14"/>
      <c r="B338" s="195"/>
      <c r="C338" s="14"/>
      <c r="D338" s="188" t="s">
        <v>155</v>
      </c>
      <c r="E338" s="196" t="s">
        <v>1</v>
      </c>
      <c r="F338" s="197" t="s">
        <v>1120</v>
      </c>
      <c r="G338" s="14"/>
      <c r="H338" s="198">
        <v>31.132000000000001</v>
      </c>
      <c r="I338" s="199"/>
      <c r="J338" s="14"/>
      <c r="K338" s="14"/>
      <c r="L338" s="195"/>
      <c r="M338" s="200"/>
      <c r="N338" s="201"/>
      <c r="O338" s="201"/>
      <c r="P338" s="201"/>
      <c r="Q338" s="201"/>
      <c r="R338" s="201"/>
      <c r="S338" s="201"/>
      <c r="T338" s="20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6" t="s">
        <v>155</v>
      </c>
      <c r="AU338" s="196" t="s">
        <v>88</v>
      </c>
      <c r="AV338" s="14" t="s">
        <v>88</v>
      </c>
      <c r="AW338" s="14" t="s">
        <v>34</v>
      </c>
      <c r="AX338" s="14" t="s">
        <v>78</v>
      </c>
      <c r="AY338" s="196" t="s">
        <v>143</v>
      </c>
    </row>
    <row r="339" s="14" customFormat="1">
      <c r="A339" s="14"/>
      <c r="B339" s="195"/>
      <c r="C339" s="14"/>
      <c r="D339" s="188" t="s">
        <v>155</v>
      </c>
      <c r="E339" s="196" t="s">
        <v>1</v>
      </c>
      <c r="F339" s="197" t="s">
        <v>1121</v>
      </c>
      <c r="G339" s="14"/>
      <c r="H339" s="198">
        <v>-0.38</v>
      </c>
      <c r="I339" s="199"/>
      <c r="J339" s="14"/>
      <c r="K339" s="14"/>
      <c r="L339" s="195"/>
      <c r="M339" s="200"/>
      <c r="N339" s="201"/>
      <c r="O339" s="201"/>
      <c r="P339" s="201"/>
      <c r="Q339" s="201"/>
      <c r="R339" s="201"/>
      <c r="S339" s="201"/>
      <c r="T339" s="20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6" t="s">
        <v>155</v>
      </c>
      <c r="AU339" s="196" t="s">
        <v>88</v>
      </c>
      <c r="AV339" s="14" t="s">
        <v>88</v>
      </c>
      <c r="AW339" s="14" t="s">
        <v>34</v>
      </c>
      <c r="AX339" s="14" t="s">
        <v>78</v>
      </c>
      <c r="AY339" s="196" t="s">
        <v>143</v>
      </c>
    </row>
    <row r="340" s="13" customFormat="1">
      <c r="A340" s="13"/>
      <c r="B340" s="187"/>
      <c r="C340" s="13"/>
      <c r="D340" s="188" t="s">
        <v>155</v>
      </c>
      <c r="E340" s="189" t="s">
        <v>1</v>
      </c>
      <c r="F340" s="190" t="s">
        <v>1122</v>
      </c>
      <c r="G340" s="13"/>
      <c r="H340" s="189" t="s">
        <v>1</v>
      </c>
      <c r="I340" s="191"/>
      <c r="J340" s="13"/>
      <c r="K340" s="13"/>
      <c r="L340" s="187"/>
      <c r="M340" s="192"/>
      <c r="N340" s="193"/>
      <c r="O340" s="193"/>
      <c r="P340" s="193"/>
      <c r="Q340" s="193"/>
      <c r="R340" s="193"/>
      <c r="S340" s="193"/>
      <c r="T340" s="19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9" t="s">
        <v>155</v>
      </c>
      <c r="AU340" s="189" t="s">
        <v>88</v>
      </c>
      <c r="AV340" s="13" t="s">
        <v>86</v>
      </c>
      <c r="AW340" s="13" t="s">
        <v>34</v>
      </c>
      <c r="AX340" s="13" t="s">
        <v>78</v>
      </c>
      <c r="AY340" s="189" t="s">
        <v>143</v>
      </c>
    </row>
    <row r="341" s="14" customFormat="1">
      <c r="A341" s="14"/>
      <c r="B341" s="195"/>
      <c r="C341" s="14"/>
      <c r="D341" s="188" t="s">
        <v>155</v>
      </c>
      <c r="E341" s="196" t="s">
        <v>1</v>
      </c>
      <c r="F341" s="197" t="s">
        <v>1123</v>
      </c>
      <c r="G341" s="14"/>
      <c r="H341" s="198">
        <v>11.868</v>
      </c>
      <c r="I341" s="199"/>
      <c r="J341" s="14"/>
      <c r="K341" s="14"/>
      <c r="L341" s="195"/>
      <c r="M341" s="200"/>
      <c r="N341" s="201"/>
      <c r="O341" s="201"/>
      <c r="P341" s="201"/>
      <c r="Q341" s="201"/>
      <c r="R341" s="201"/>
      <c r="S341" s="201"/>
      <c r="T341" s="20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6" t="s">
        <v>155</v>
      </c>
      <c r="AU341" s="196" t="s">
        <v>88</v>
      </c>
      <c r="AV341" s="14" t="s">
        <v>88</v>
      </c>
      <c r="AW341" s="14" t="s">
        <v>34</v>
      </c>
      <c r="AX341" s="14" t="s">
        <v>78</v>
      </c>
      <c r="AY341" s="196" t="s">
        <v>143</v>
      </c>
    </row>
    <row r="342" s="13" customFormat="1">
      <c r="A342" s="13"/>
      <c r="B342" s="187"/>
      <c r="C342" s="13"/>
      <c r="D342" s="188" t="s">
        <v>155</v>
      </c>
      <c r="E342" s="189" t="s">
        <v>1</v>
      </c>
      <c r="F342" s="190" t="s">
        <v>1124</v>
      </c>
      <c r="G342" s="13"/>
      <c r="H342" s="189" t="s">
        <v>1</v>
      </c>
      <c r="I342" s="191"/>
      <c r="J342" s="13"/>
      <c r="K342" s="13"/>
      <c r="L342" s="187"/>
      <c r="M342" s="192"/>
      <c r="N342" s="193"/>
      <c r="O342" s="193"/>
      <c r="P342" s="193"/>
      <c r="Q342" s="193"/>
      <c r="R342" s="193"/>
      <c r="S342" s="193"/>
      <c r="T342" s="19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9" t="s">
        <v>155</v>
      </c>
      <c r="AU342" s="189" t="s">
        <v>88</v>
      </c>
      <c r="AV342" s="13" t="s">
        <v>86</v>
      </c>
      <c r="AW342" s="13" t="s">
        <v>34</v>
      </c>
      <c r="AX342" s="13" t="s">
        <v>78</v>
      </c>
      <c r="AY342" s="189" t="s">
        <v>143</v>
      </c>
    </row>
    <row r="343" s="14" customFormat="1">
      <c r="A343" s="14"/>
      <c r="B343" s="195"/>
      <c r="C343" s="14"/>
      <c r="D343" s="188" t="s">
        <v>155</v>
      </c>
      <c r="E343" s="196" t="s">
        <v>1</v>
      </c>
      <c r="F343" s="197" t="s">
        <v>1125</v>
      </c>
      <c r="G343" s="14"/>
      <c r="H343" s="198">
        <v>9.5459999999999994</v>
      </c>
      <c r="I343" s="199"/>
      <c r="J343" s="14"/>
      <c r="K343" s="14"/>
      <c r="L343" s="195"/>
      <c r="M343" s="200"/>
      <c r="N343" s="201"/>
      <c r="O343" s="201"/>
      <c r="P343" s="201"/>
      <c r="Q343" s="201"/>
      <c r="R343" s="201"/>
      <c r="S343" s="201"/>
      <c r="T343" s="20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6" t="s">
        <v>155</v>
      </c>
      <c r="AU343" s="196" t="s">
        <v>88</v>
      </c>
      <c r="AV343" s="14" t="s">
        <v>88</v>
      </c>
      <c r="AW343" s="14" t="s">
        <v>34</v>
      </c>
      <c r="AX343" s="14" t="s">
        <v>78</v>
      </c>
      <c r="AY343" s="196" t="s">
        <v>143</v>
      </c>
    </row>
    <row r="344" s="13" customFormat="1">
      <c r="A344" s="13"/>
      <c r="B344" s="187"/>
      <c r="C344" s="13"/>
      <c r="D344" s="188" t="s">
        <v>155</v>
      </c>
      <c r="E344" s="189" t="s">
        <v>1</v>
      </c>
      <c r="F344" s="190" t="s">
        <v>1126</v>
      </c>
      <c r="G344" s="13"/>
      <c r="H344" s="189" t="s">
        <v>1</v>
      </c>
      <c r="I344" s="191"/>
      <c r="J344" s="13"/>
      <c r="K344" s="13"/>
      <c r="L344" s="187"/>
      <c r="M344" s="192"/>
      <c r="N344" s="193"/>
      <c r="O344" s="193"/>
      <c r="P344" s="193"/>
      <c r="Q344" s="193"/>
      <c r="R344" s="193"/>
      <c r="S344" s="193"/>
      <c r="T344" s="19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9" t="s">
        <v>155</v>
      </c>
      <c r="AU344" s="189" t="s">
        <v>88</v>
      </c>
      <c r="AV344" s="13" t="s">
        <v>86</v>
      </c>
      <c r="AW344" s="13" t="s">
        <v>34</v>
      </c>
      <c r="AX344" s="13" t="s">
        <v>78</v>
      </c>
      <c r="AY344" s="189" t="s">
        <v>143</v>
      </c>
    </row>
    <row r="345" s="14" customFormat="1">
      <c r="A345" s="14"/>
      <c r="B345" s="195"/>
      <c r="C345" s="14"/>
      <c r="D345" s="188" t="s">
        <v>155</v>
      </c>
      <c r="E345" s="196" t="s">
        <v>1</v>
      </c>
      <c r="F345" s="197" t="s">
        <v>1127</v>
      </c>
      <c r="G345" s="14"/>
      <c r="H345" s="198">
        <v>34.927999999999997</v>
      </c>
      <c r="I345" s="199"/>
      <c r="J345" s="14"/>
      <c r="K345" s="14"/>
      <c r="L345" s="195"/>
      <c r="M345" s="200"/>
      <c r="N345" s="201"/>
      <c r="O345" s="201"/>
      <c r="P345" s="201"/>
      <c r="Q345" s="201"/>
      <c r="R345" s="201"/>
      <c r="S345" s="201"/>
      <c r="T345" s="20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6" t="s">
        <v>155</v>
      </c>
      <c r="AU345" s="196" t="s">
        <v>88</v>
      </c>
      <c r="AV345" s="14" t="s">
        <v>88</v>
      </c>
      <c r="AW345" s="14" t="s">
        <v>34</v>
      </c>
      <c r="AX345" s="14" t="s">
        <v>78</v>
      </c>
      <c r="AY345" s="196" t="s">
        <v>143</v>
      </c>
    </row>
    <row r="346" s="14" customFormat="1">
      <c r="A346" s="14"/>
      <c r="B346" s="195"/>
      <c r="C346" s="14"/>
      <c r="D346" s="188" t="s">
        <v>155</v>
      </c>
      <c r="E346" s="196" t="s">
        <v>1</v>
      </c>
      <c r="F346" s="197" t="s">
        <v>1045</v>
      </c>
      <c r="G346" s="14"/>
      <c r="H346" s="198">
        <v>-2.1669999999999998</v>
      </c>
      <c r="I346" s="199"/>
      <c r="J346" s="14"/>
      <c r="K346" s="14"/>
      <c r="L346" s="195"/>
      <c r="M346" s="200"/>
      <c r="N346" s="201"/>
      <c r="O346" s="201"/>
      <c r="P346" s="201"/>
      <c r="Q346" s="201"/>
      <c r="R346" s="201"/>
      <c r="S346" s="201"/>
      <c r="T346" s="20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6" t="s">
        <v>155</v>
      </c>
      <c r="AU346" s="196" t="s">
        <v>88</v>
      </c>
      <c r="AV346" s="14" t="s">
        <v>88</v>
      </c>
      <c r="AW346" s="14" t="s">
        <v>34</v>
      </c>
      <c r="AX346" s="14" t="s">
        <v>78</v>
      </c>
      <c r="AY346" s="196" t="s">
        <v>143</v>
      </c>
    </row>
    <row r="347" s="14" customFormat="1">
      <c r="A347" s="14"/>
      <c r="B347" s="195"/>
      <c r="C347" s="14"/>
      <c r="D347" s="188" t="s">
        <v>155</v>
      </c>
      <c r="E347" s="196" t="s">
        <v>1</v>
      </c>
      <c r="F347" s="197" t="s">
        <v>998</v>
      </c>
      <c r="G347" s="14"/>
      <c r="H347" s="198">
        <v>-3.5459999999999998</v>
      </c>
      <c r="I347" s="199"/>
      <c r="J347" s="14"/>
      <c r="K347" s="14"/>
      <c r="L347" s="195"/>
      <c r="M347" s="200"/>
      <c r="N347" s="201"/>
      <c r="O347" s="201"/>
      <c r="P347" s="201"/>
      <c r="Q347" s="201"/>
      <c r="R347" s="201"/>
      <c r="S347" s="201"/>
      <c r="T347" s="20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6" t="s">
        <v>155</v>
      </c>
      <c r="AU347" s="196" t="s">
        <v>88</v>
      </c>
      <c r="AV347" s="14" t="s">
        <v>88</v>
      </c>
      <c r="AW347" s="14" t="s">
        <v>34</v>
      </c>
      <c r="AX347" s="14" t="s">
        <v>78</v>
      </c>
      <c r="AY347" s="196" t="s">
        <v>143</v>
      </c>
    </row>
    <row r="348" s="14" customFormat="1">
      <c r="A348" s="14"/>
      <c r="B348" s="195"/>
      <c r="C348" s="14"/>
      <c r="D348" s="188" t="s">
        <v>155</v>
      </c>
      <c r="E348" s="196" t="s">
        <v>1</v>
      </c>
      <c r="F348" s="197" t="s">
        <v>1128</v>
      </c>
      <c r="G348" s="14"/>
      <c r="H348" s="198">
        <v>-2.3980000000000001</v>
      </c>
      <c r="I348" s="199"/>
      <c r="J348" s="14"/>
      <c r="K348" s="14"/>
      <c r="L348" s="195"/>
      <c r="M348" s="200"/>
      <c r="N348" s="201"/>
      <c r="O348" s="201"/>
      <c r="P348" s="201"/>
      <c r="Q348" s="201"/>
      <c r="R348" s="201"/>
      <c r="S348" s="201"/>
      <c r="T348" s="20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6" t="s">
        <v>155</v>
      </c>
      <c r="AU348" s="196" t="s">
        <v>88</v>
      </c>
      <c r="AV348" s="14" t="s">
        <v>88</v>
      </c>
      <c r="AW348" s="14" t="s">
        <v>34</v>
      </c>
      <c r="AX348" s="14" t="s">
        <v>78</v>
      </c>
      <c r="AY348" s="196" t="s">
        <v>143</v>
      </c>
    </row>
    <row r="349" s="15" customFormat="1">
      <c r="A349" s="15"/>
      <c r="B349" s="203"/>
      <c r="C349" s="15"/>
      <c r="D349" s="188" t="s">
        <v>155</v>
      </c>
      <c r="E349" s="204" t="s">
        <v>1</v>
      </c>
      <c r="F349" s="205" t="s">
        <v>163</v>
      </c>
      <c r="G349" s="15"/>
      <c r="H349" s="206">
        <v>167.36600000000001</v>
      </c>
      <c r="I349" s="207"/>
      <c r="J349" s="15"/>
      <c r="K349" s="15"/>
      <c r="L349" s="203"/>
      <c r="M349" s="208"/>
      <c r="N349" s="209"/>
      <c r="O349" s="209"/>
      <c r="P349" s="209"/>
      <c r="Q349" s="209"/>
      <c r="R349" s="209"/>
      <c r="S349" s="209"/>
      <c r="T349" s="21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04" t="s">
        <v>155</v>
      </c>
      <c r="AU349" s="204" t="s">
        <v>88</v>
      </c>
      <c r="AV349" s="15" t="s">
        <v>149</v>
      </c>
      <c r="AW349" s="15" t="s">
        <v>34</v>
      </c>
      <c r="AX349" s="15" t="s">
        <v>86</v>
      </c>
      <c r="AY349" s="204" t="s">
        <v>143</v>
      </c>
    </row>
    <row r="350" s="2" customFormat="1" ht="24.15" customHeight="1">
      <c r="A350" s="38"/>
      <c r="B350" s="172"/>
      <c r="C350" s="173" t="s">
        <v>472</v>
      </c>
      <c r="D350" s="173" t="s">
        <v>145</v>
      </c>
      <c r="E350" s="174" t="s">
        <v>1129</v>
      </c>
      <c r="F350" s="175" t="s">
        <v>1130</v>
      </c>
      <c r="G350" s="176" t="s">
        <v>153</v>
      </c>
      <c r="H350" s="177">
        <v>167.36600000000001</v>
      </c>
      <c r="I350" s="178"/>
      <c r="J350" s="179">
        <f>ROUND(I350*H350,2)</f>
        <v>0</v>
      </c>
      <c r="K350" s="180"/>
      <c r="L350" s="39"/>
      <c r="M350" s="181" t="s">
        <v>1</v>
      </c>
      <c r="N350" s="182" t="s">
        <v>43</v>
      </c>
      <c r="O350" s="77"/>
      <c r="P350" s="183">
        <f>O350*H350</f>
        <v>0</v>
      </c>
      <c r="Q350" s="183">
        <v>0.018380000000000001</v>
      </c>
      <c r="R350" s="183">
        <f>Q350*H350</f>
        <v>3.0761870800000004</v>
      </c>
      <c r="S350" s="183">
        <v>0</v>
      </c>
      <c r="T350" s="18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5" t="s">
        <v>149</v>
      </c>
      <c r="AT350" s="185" t="s">
        <v>145</v>
      </c>
      <c r="AU350" s="185" t="s">
        <v>88</v>
      </c>
      <c r="AY350" s="19" t="s">
        <v>143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9" t="s">
        <v>86</v>
      </c>
      <c r="BK350" s="186">
        <f>ROUND(I350*H350,2)</f>
        <v>0</v>
      </c>
      <c r="BL350" s="19" t="s">
        <v>149</v>
      </c>
      <c r="BM350" s="185" t="s">
        <v>1131</v>
      </c>
    </row>
    <row r="351" s="13" customFormat="1">
      <c r="A351" s="13"/>
      <c r="B351" s="187"/>
      <c r="C351" s="13"/>
      <c r="D351" s="188" t="s">
        <v>155</v>
      </c>
      <c r="E351" s="189" t="s">
        <v>1</v>
      </c>
      <c r="F351" s="190" t="s">
        <v>1115</v>
      </c>
      <c r="G351" s="13"/>
      <c r="H351" s="189" t="s">
        <v>1</v>
      </c>
      <c r="I351" s="191"/>
      <c r="J351" s="13"/>
      <c r="K351" s="13"/>
      <c r="L351" s="187"/>
      <c r="M351" s="192"/>
      <c r="N351" s="193"/>
      <c r="O351" s="193"/>
      <c r="P351" s="193"/>
      <c r="Q351" s="193"/>
      <c r="R351" s="193"/>
      <c r="S351" s="193"/>
      <c r="T351" s="19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9" t="s">
        <v>155</v>
      </c>
      <c r="AU351" s="189" t="s">
        <v>88</v>
      </c>
      <c r="AV351" s="13" t="s">
        <v>86</v>
      </c>
      <c r="AW351" s="13" t="s">
        <v>34</v>
      </c>
      <c r="AX351" s="13" t="s">
        <v>78</v>
      </c>
      <c r="AY351" s="189" t="s">
        <v>143</v>
      </c>
    </row>
    <row r="352" s="14" customFormat="1">
      <c r="A352" s="14"/>
      <c r="B352" s="195"/>
      <c r="C352" s="14"/>
      <c r="D352" s="188" t="s">
        <v>155</v>
      </c>
      <c r="E352" s="196" t="s">
        <v>1</v>
      </c>
      <c r="F352" s="197" t="s">
        <v>1116</v>
      </c>
      <c r="G352" s="14"/>
      <c r="H352" s="198">
        <v>94.719999999999999</v>
      </c>
      <c r="I352" s="199"/>
      <c r="J352" s="14"/>
      <c r="K352" s="14"/>
      <c r="L352" s="195"/>
      <c r="M352" s="200"/>
      <c r="N352" s="201"/>
      <c r="O352" s="201"/>
      <c r="P352" s="201"/>
      <c r="Q352" s="201"/>
      <c r="R352" s="201"/>
      <c r="S352" s="201"/>
      <c r="T352" s="20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6" t="s">
        <v>155</v>
      </c>
      <c r="AU352" s="196" t="s">
        <v>88</v>
      </c>
      <c r="AV352" s="14" t="s">
        <v>88</v>
      </c>
      <c r="AW352" s="14" t="s">
        <v>34</v>
      </c>
      <c r="AX352" s="14" t="s">
        <v>78</v>
      </c>
      <c r="AY352" s="196" t="s">
        <v>143</v>
      </c>
    </row>
    <row r="353" s="14" customFormat="1">
      <c r="A353" s="14"/>
      <c r="B353" s="195"/>
      <c r="C353" s="14"/>
      <c r="D353" s="188" t="s">
        <v>155</v>
      </c>
      <c r="E353" s="196" t="s">
        <v>1</v>
      </c>
      <c r="F353" s="197" t="s">
        <v>1117</v>
      </c>
      <c r="G353" s="14"/>
      <c r="H353" s="198">
        <v>-1.325</v>
      </c>
      <c r="I353" s="199"/>
      <c r="J353" s="14"/>
      <c r="K353" s="14"/>
      <c r="L353" s="195"/>
      <c r="M353" s="200"/>
      <c r="N353" s="201"/>
      <c r="O353" s="201"/>
      <c r="P353" s="201"/>
      <c r="Q353" s="201"/>
      <c r="R353" s="201"/>
      <c r="S353" s="201"/>
      <c r="T353" s="20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6" t="s">
        <v>155</v>
      </c>
      <c r="AU353" s="196" t="s">
        <v>88</v>
      </c>
      <c r="AV353" s="14" t="s">
        <v>88</v>
      </c>
      <c r="AW353" s="14" t="s">
        <v>34</v>
      </c>
      <c r="AX353" s="14" t="s">
        <v>78</v>
      </c>
      <c r="AY353" s="196" t="s">
        <v>143</v>
      </c>
    </row>
    <row r="354" s="14" customFormat="1">
      <c r="A354" s="14"/>
      <c r="B354" s="195"/>
      <c r="C354" s="14"/>
      <c r="D354" s="188" t="s">
        <v>155</v>
      </c>
      <c r="E354" s="196" t="s">
        <v>1</v>
      </c>
      <c r="F354" s="197" t="s">
        <v>1118</v>
      </c>
      <c r="G354" s="14"/>
      <c r="H354" s="198">
        <v>-5.0119999999999996</v>
      </c>
      <c r="I354" s="199"/>
      <c r="J354" s="14"/>
      <c r="K354" s="14"/>
      <c r="L354" s="195"/>
      <c r="M354" s="200"/>
      <c r="N354" s="201"/>
      <c r="O354" s="201"/>
      <c r="P354" s="201"/>
      <c r="Q354" s="201"/>
      <c r="R354" s="201"/>
      <c r="S354" s="201"/>
      <c r="T354" s="20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6" t="s">
        <v>155</v>
      </c>
      <c r="AU354" s="196" t="s">
        <v>88</v>
      </c>
      <c r="AV354" s="14" t="s">
        <v>88</v>
      </c>
      <c r="AW354" s="14" t="s">
        <v>34</v>
      </c>
      <c r="AX354" s="14" t="s">
        <v>78</v>
      </c>
      <c r="AY354" s="196" t="s">
        <v>143</v>
      </c>
    </row>
    <row r="355" s="13" customFormat="1">
      <c r="A355" s="13"/>
      <c r="B355" s="187"/>
      <c r="C355" s="13"/>
      <c r="D355" s="188" t="s">
        <v>155</v>
      </c>
      <c r="E355" s="189" t="s">
        <v>1</v>
      </c>
      <c r="F355" s="190" t="s">
        <v>1119</v>
      </c>
      <c r="G355" s="13"/>
      <c r="H355" s="189" t="s">
        <v>1</v>
      </c>
      <c r="I355" s="191"/>
      <c r="J355" s="13"/>
      <c r="K355" s="13"/>
      <c r="L355" s="187"/>
      <c r="M355" s="192"/>
      <c r="N355" s="193"/>
      <c r="O355" s="193"/>
      <c r="P355" s="193"/>
      <c r="Q355" s="193"/>
      <c r="R355" s="193"/>
      <c r="S355" s="193"/>
      <c r="T355" s="19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9" t="s">
        <v>155</v>
      </c>
      <c r="AU355" s="189" t="s">
        <v>88</v>
      </c>
      <c r="AV355" s="13" t="s">
        <v>86</v>
      </c>
      <c r="AW355" s="13" t="s">
        <v>34</v>
      </c>
      <c r="AX355" s="13" t="s">
        <v>78</v>
      </c>
      <c r="AY355" s="189" t="s">
        <v>143</v>
      </c>
    </row>
    <row r="356" s="14" customFormat="1">
      <c r="A356" s="14"/>
      <c r="B356" s="195"/>
      <c r="C356" s="14"/>
      <c r="D356" s="188" t="s">
        <v>155</v>
      </c>
      <c r="E356" s="196" t="s">
        <v>1</v>
      </c>
      <c r="F356" s="197" t="s">
        <v>1120</v>
      </c>
      <c r="G356" s="14"/>
      <c r="H356" s="198">
        <v>31.132000000000001</v>
      </c>
      <c r="I356" s="199"/>
      <c r="J356" s="14"/>
      <c r="K356" s="14"/>
      <c r="L356" s="195"/>
      <c r="M356" s="200"/>
      <c r="N356" s="201"/>
      <c r="O356" s="201"/>
      <c r="P356" s="201"/>
      <c r="Q356" s="201"/>
      <c r="R356" s="201"/>
      <c r="S356" s="201"/>
      <c r="T356" s="20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6" t="s">
        <v>155</v>
      </c>
      <c r="AU356" s="196" t="s">
        <v>88</v>
      </c>
      <c r="AV356" s="14" t="s">
        <v>88</v>
      </c>
      <c r="AW356" s="14" t="s">
        <v>34</v>
      </c>
      <c r="AX356" s="14" t="s">
        <v>78</v>
      </c>
      <c r="AY356" s="196" t="s">
        <v>143</v>
      </c>
    </row>
    <row r="357" s="14" customFormat="1">
      <c r="A357" s="14"/>
      <c r="B357" s="195"/>
      <c r="C357" s="14"/>
      <c r="D357" s="188" t="s">
        <v>155</v>
      </c>
      <c r="E357" s="196" t="s">
        <v>1</v>
      </c>
      <c r="F357" s="197" t="s">
        <v>1121</v>
      </c>
      <c r="G357" s="14"/>
      <c r="H357" s="198">
        <v>-0.38</v>
      </c>
      <c r="I357" s="199"/>
      <c r="J357" s="14"/>
      <c r="K357" s="14"/>
      <c r="L357" s="195"/>
      <c r="M357" s="200"/>
      <c r="N357" s="201"/>
      <c r="O357" s="201"/>
      <c r="P357" s="201"/>
      <c r="Q357" s="201"/>
      <c r="R357" s="201"/>
      <c r="S357" s="201"/>
      <c r="T357" s="20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6" t="s">
        <v>155</v>
      </c>
      <c r="AU357" s="196" t="s">
        <v>88</v>
      </c>
      <c r="AV357" s="14" t="s">
        <v>88</v>
      </c>
      <c r="AW357" s="14" t="s">
        <v>34</v>
      </c>
      <c r="AX357" s="14" t="s">
        <v>78</v>
      </c>
      <c r="AY357" s="196" t="s">
        <v>143</v>
      </c>
    </row>
    <row r="358" s="13" customFormat="1">
      <c r="A358" s="13"/>
      <c r="B358" s="187"/>
      <c r="C358" s="13"/>
      <c r="D358" s="188" t="s">
        <v>155</v>
      </c>
      <c r="E358" s="189" t="s">
        <v>1</v>
      </c>
      <c r="F358" s="190" t="s">
        <v>1122</v>
      </c>
      <c r="G358" s="13"/>
      <c r="H358" s="189" t="s">
        <v>1</v>
      </c>
      <c r="I358" s="191"/>
      <c r="J358" s="13"/>
      <c r="K358" s="13"/>
      <c r="L358" s="187"/>
      <c r="M358" s="192"/>
      <c r="N358" s="193"/>
      <c r="O358" s="193"/>
      <c r="P358" s="193"/>
      <c r="Q358" s="193"/>
      <c r="R358" s="193"/>
      <c r="S358" s="193"/>
      <c r="T358" s="19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9" t="s">
        <v>155</v>
      </c>
      <c r="AU358" s="189" t="s">
        <v>88</v>
      </c>
      <c r="AV358" s="13" t="s">
        <v>86</v>
      </c>
      <c r="AW358" s="13" t="s">
        <v>34</v>
      </c>
      <c r="AX358" s="13" t="s">
        <v>78</v>
      </c>
      <c r="AY358" s="189" t="s">
        <v>143</v>
      </c>
    </row>
    <row r="359" s="14" customFormat="1">
      <c r="A359" s="14"/>
      <c r="B359" s="195"/>
      <c r="C359" s="14"/>
      <c r="D359" s="188" t="s">
        <v>155</v>
      </c>
      <c r="E359" s="196" t="s">
        <v>1</v>
      </c>
      <c r="F359" s="197" t="s">
        <v>1123</v>
      </c>
      <c r="G359" s="14"/>
      <c r="H359" s="198">
        <v>11.868</v>
      </c>
      <c r="I359" s="199"/>
      <c r="J359" s="14"/>
      <c r="K359" s="14"/>
      <c r="L359" s="195"/>
      <c r="M359" s="200"/>
      <c r="N359" s="201"/>
      <c r="O359" s="201"/>
      <c r="P359" s="201"/>
      <c r="Q359" s="201"/>
      <c r="R359" s="201"/>
      <c r="S359" s="201"/>
      <c r="T359" s="20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6" t="s">
        <v>155</v>
      </c>
      <c r="AU359" s="196" t="s">
        <v>88</v>
      </c>
      <c r="AV359" s="14" t="s">
        <v>88</v>
      </c>
      <c r="AW359" s="14" t="s">
        <v>34</v>
      </c>
      <c r="AX359" s="14" t="s">
        <v>78</v>
      </c>
      <c r="AY359" s="196" t="s">
        <v>143</v>
      </c>
    </row>
    <row r="360" s="13" customFormat="1">
      <c r="A360" s="13"/>
      <c r="B360" s="187"/>
      <c r="C360" s="13"/>
      <c r="D360" s="188" t="s">
        <v>155</v>
      </c>
      <c r="E360" s="189" t="s">
        <v>1</v>
      </c>
      <c r="F360" s="190" t="s">
        <v>1124</v>
      </c>
      <c r="G360" s="13"/>
      <c r="H360" s="189" t="s">
        <v>1</v>
      </c>
      <c r="I360" s="191"/>
      <c r="J360" s="13"/>
      <c r="K360" s="13"/>
      <c r="L360" s="187"/>
      <c r="M360" s="192"/>
      <c r="N360" s="193"/>
      <c r="O360" s="193"/>
      <c r="P360" s="193"/>
      <c r="Q360" s="193"/>
      <c r="R360" s="193"/>
      <c r="S360" s="193"/>
      <c r="T360" s="19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9" t="s">
        <v>155</v>
      </c>
      <c r="AU360" s="189" t="s">
        <v>88</v>
      </c>
      <c r="AV360" s="13" t="s">
        <v>86</v>
      </c>
      <c r="AW360" s="13" t="s">
        <v>34</v>
      </c>
      <c r="AX360" s="13" t="s">
        <v>78</v>
      </c>
      <c r="AY360" s="189" t="s">
        <v>143</v>
      </c>
    </row>
    <row r="361" s="14" customFormat="1">
      <c r="A361" s="14"/>
      <c r="B361" s="195"/>
      <c r="C361" s="14"/>
      <c r="D361" s="188" t="s">
        <v>155</v>
      </c>
      <c r="E361" s="196" t="s">
        <v>1</v>
      </c>
      <c r="F361" s="197" t="s">
        <v>1125</v>
      </c>
      <c r="G361" s="14"/>
      <c r="H361" s="198">
        <v>9.5459999999999994</v>
      </c>
      <c r="I361" s="199"/>
      <c r="J361" s="14"/>
      <c r="K361" s="14"/>
      <c r="L361" s="195"/>
      <c r="M361" s="200"/>
      <c r="N361" s="201"/>
      <c r="O361" s="201"/>
      <c r="P361" s="201"/>
      <c r="Q361" s="201"/>
      <c r="R361" s="201"/>
      <c r="S361" s="201"/>
      <c r="T361" s="20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196" t="s">
        <v>155</v>
      </c>
      <c r="AU361" s="196" t="s">
        <v>88</v>
      </c>
      <c r="AV361" s="14" t="s">
        <v>88</v>
      </c>
      <c r="AW361" s="14" t="s">
        <v>34</v>
      </c>
      <c r="AX361" s="14" t="s">
        <v>78</v>
      </c>
      <c r="AY361" s="196" t="s">
        <v>143</v>
      </c>
    </row>
    <row r="362" s="13" customFormat="1">
      <c r="A362" s="13"/>
      <c r="B362" s="187"/>
      <c r="C362" s="13"/>
      <c r="D362" s="188" t="s">
        <v>155</v>
      </c>
      <c r="E362" s="189" t="s">
        <v>1</v>
      </c>
      <c r="F362" s="190" t="s">
        <v>1126</v>
      </c>
      <c r="G362" s="13"/>
      <c r="H362" s="189" t="s">
        <v>1</v>
      </c>
      <c r="I362" s="191"/>
      <c r="J362" s="13"/>
      <c r="K362" s="13"/>
      <c r="L362" s="187"/>
      <c r="M362" s="192"/>
      <c r="N362" s="193"/>
      <c r="O362" s="193"/>
      <c r="P362" s="193"/>
      <c r="Q362" s="193"/>
      <c r="R362" s="193"/>
      <c r="S362" s="193"/>
      <c r="T362" s="19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9" t="s">
        <v>155</v>
      </c>
      <c r="AU362" s="189" t="s">
        <v>88</v>
      </c>
      <c r="AV362" s="13" t="s">
        <v>86</v>
      </c>
      <c r="AW362" s="13" t="s">
        <v>34</v>
      </c>
      <c r="AX362" s="13" t="s">
        <v>78</v>
      </c>
      <c r="AY362" s="189" t="s">
        <v>143</v>
      </c>
    </row>
    <row r="363" s="14" customFormat="1">
      <c r="A363" s="14"/>
      <c r="B363" s="195"/>
      <c r="C363" s="14"/>
      <c r="D363" s="188" t="s">
        <v>155</v>
      </c>
      <c r="E363" s="196" t="s">
        <v>1</v>
      </c>
      <c r="F363" s="197" t="s">
        <v>1127</v>
      </c>
      <c r="G363" s="14"/>
      <c r="H363" s="198">
        <v>34.927999999999997</v>
      </c>
      <c r="I363" s="199"/>
      <c r="J363" s="14"/>
      <c r="K363" s="14"/>
      <c r="L363" s="195"/>
      <c r="M363" s="200"/>
      <c r="N363" s="201"/>
      <c r="O363" s="201"/>
      <c r="P363" s="201"/>
      <c r="Q363" s="201"/>
      <c r="R363" s="201"/>
      <c r="S363" s="201"/>
      <c r="T363" s="20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6" t="s">
        <v>155</v>
      </c>
      <c r="AU363" s="196" t="s">
        <v>88</v>
      </c>
      <c r="AV363" s="14" t="s">
        <v>88</v>
      </c>
      <c r="AW363" s="14" t="s">
        <v>34</v>
      </c>
      <c r="AX363" s="14" t="s">
        <v>78</v>
      </c>
      <c r="AY363" s="196" t="s">
        <v>143</v>
      </c>
    </row>
    <row r="364" s="14" customFormat="1">
      <c r="A364" s="14"/>
      <c r="B364" s="195"/>
      <c r="C364" s="14"/>
      <c r="D364" s="188" t="s">
        <v>155</v>
      </c>
      <c r="E364" s="196" t="s">
        <v>1</v>
      </c>
      <c r="F364" s="197" t="s">
        <v>1045</v>
      </c>
      <c r="G364" s="14"/>
      <c r="H364" s="198">
        <v>-2.1669999999999998</v>
      </c>
      <c r="I364" s="199"/>
      <c r="J364" s="14"/>
      <c r="K364" s="14"/>
      <c r="L364" s="195"/>
      <c r="M364" s="200"/>
      <c r="N364" s="201"/>
      <c r="O364" s="201"/>
      <c r="P364" s="201"/>
      <c r="Q364" s="201"/>
      <c r="R364" s="201"/>
      <c r="S364" s="201"/>
      <c r="T364" s="20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6" t="s">
        <v>155</v>
      </c>
      <c r="AU364" s="196" t="s">
        <v>88</v>
      </c>
      <c r="AV364" s="14" t="s">
        <v>88</v>
      </c>
      <c r="AW364" s="14" t="s">
        <v>34</v>
      </c>
      <c r="AX364" s="14" t="s">
        <v>78</v>
      </c>
      <c r="AY364" s="196" t="s">
        <v>143</v>
      </c>
    </row>
    <row r="365" s="14" customFormat="1">
      <c r="A365" s="14"/>
      <c r="B365" s="195"/>
      <c r="C365" s="14"/>
      <c r="D365" s="188" t="s">
        <v>155</v>
      </c>
      <c r="E365" s="196" t="s">
        <v>1</v>
      </c>
      <c r="F365" s="197" t="s">
        <v>998</v>
      </c>
      <c r="G365" s="14"/>
      <c r="H365" s="198">
        <v>-3.5459999999999998</v>
      </c>
      <c r="I365" s="199"/>
      <c r="J365" s="14"/>
      <c r="K365" s="14"/>
      <c r="L365" s="195"/>
      <c r="M365" s="200"/>
      <c r="N365" s="201"/>
      <c r="O365" s="201"/>
      <c r="P365" s="201"/>
      <c r="Q365" s="201"/>
      <c r="R365" s="201"/>
      <c r="S365" s="201"/>
      <c r="T365" s="20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6" t="s">
        <v>155</v>
      </c>
      <c r="AU365" s="196" t="s">
        <v>88</v>
      </c>
      <c r="AV365" s="14" t="s">
        <v>88</v>
      </c>
      <c r="AW365" s="14" t="s">
        <v>34</v>
      </c>
      <c r="AX365" s="14" t="s">
        <v>78</v>
      </c>
      <c r="AY365" s="196" t="s">
        <v>143</v>
      </c>
    </row>
    <row r="366" s="14" customFormat="1">
      <c r="A366" s="14"/>
      <c r="B366" s="195"/>
      <c r="C366" s="14"/>
      <c r="D366" s="188" t="s">
        <v>155</v>
      </c>
      <c r="E366" s="196" t="s">
        <v>1</v>
      </c>
      <c r="F366" s="197" t="s">
        <v>1128</v>
      </c>
      <c r="G366" s="14"/>
      <c r="H366" s="198">
        <v>-2.3980000000000001</v>
      </c>
      <c r="I366" s="199"/>
      <c r="J366" s="14"/>
      <c r="K366" s="14"/>
      <c r="L366" s="195"/>
      <c r="M366" s="200"/>
      <c r="N366" s="201"/>
      <c r="O366" s="201"/>
      <c r="P366" s="201"/>
      <c r="Q366" s="201"/>
      <c r="R366" s="201"/>
      <c r="S366" s="201"/>
      <c r="T366" s="20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6" t="s">
        <v>155</v>
      </c>
      <c r="AU366" s="196" t="s">
        <v>88</v>
      </c>
      <c r="AV366" s="14" t="s">
        <v>88</v>
      </c>
      <c r="AW366" s="14" t="s">
        <v>34</v>
      </c>
      <c r="AX366" s="14" t="s">
        <v>78</v>
      </c>
      <c r="AY366" s="196" t="s">
        <v>143</v>
      </c>
    </row>
    <row r="367" s="15" customFormat="1">
      <c r="A367" s="15"/>
      <c r="B367" s="203"/>
      <c r="C367" s="15"/>
      <c r="D367" s="188" t="s">
        <v>155</v>
      </c>
      <c r="E367" s="204" t="s">
        <v>1</v>
      </c>
      <c r="F367" s="205" t="s">
        <v>163</v>
      </c>
      <c r="G367" s="15"/>
      <c r="H367" s="206">
        <v>167.36600000000001</v>
      </c>
      <c r="I367" s="207"/>
      <c r="J367" s="15"/>
      <c r="K367" s="15"/>
      <c r="L367" s="203"/>
      <c r="M367" s="208"/>
      <c r="N367" s="209"/>
      <c r="O367" s="209"/>
      <c r="P367" s="209"/>
      <c r="Q367" s="209"/>
      <c r="R367" s="209"/>
      <c r="S367" s="209"/>
      <c r="T367" s="21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04" t="s">
        <v>155</v>
      </c>
      <c r="AU367" s="204" t="s">
        <v>88</v>
      </c>
      <c r="AV367" s="15" t="s">
        <v>149</v>
      </c>
      <c r="AW367" s="15" t="s">
        <v>34</v>
      </c>
      <c r="AX367" s="15" t="s">
        <v>86</v>
      </c>
      <c r="AY367" s="204" t="s">
        <v>143</v>
      </c>
    </row>
    <row r="368" s="2" customFormat="1" ht="24.15" customHeight="1">
      <c r="A368" s="38"/>
      <c r="B368" s="172"/>
      <c r="C368" s="173" t="s">
        <v>477</v>
      </c>
      <c r="D368" s="173" t="s">
        <v>145</v>
      </c>
      <c r="E368" s="174" t="s">
        <v>1132</v>
      </c>
      <c r="F368" s="175" t="s">
        <v>1133</v>
      </c>
      <c r="G368" s="176" t="s">
        <v>153</v>
      </c>
      <c r="H368" s="177">
        <v>117.081</v>
      </c>
      <c r="I368" s="178"/>
      <c r="J368" s="179">
        <f>ROUND(I368*H368,2)</f>
        <v>0</v>
      </c>
      <c r="K368" s="180"/>
      <c r="L368" s="39"/>
      <c r="M368" s="181" t="s">
        <v>1</v>
      </c>
      <c r="N368" s="182" t="s">
        <v>43</v>
      </c>
      <c r="O368" s="77"/>
      <c r="P368" s="183">
        <f>O368*H368</f>
        <v>0</v>
      </c>
      <c r="Q368" s="183">
        <v>0.021000000000000001</v>
      </c>
      <c r="R368" s="183">
        <f>Q368*H368</f>
        <v>2.458701</v>
      </c>
      <c r="S368" s="183">
        <v>0</v>
      </c>
      <c r="T368" s="18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85" t="s">
        <v>149</v>
      </c>
      <c r="AT368" s="185" t="s">
        <v>145</v>
      </c>
      <c r="AU368" s="185" t="s">
        <v>88</v>
      </c>
      <c r="AY368" s="19" t="s">
        <v>143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9" t="s">
        <v>86</v>
      </c>
      <c r="BK368" s="186">
        <f>ROUND(I368*H368,2)</f>
        <v>0</v>
      </c>
      <c r="BL368" s="19" t="s">
        <v>149</v>
      </c>
      <c r="BM368" s="185" t="s">
        <v>1134</v>
      </c>
    </row>
    <row r="369" s="13" customFormat="1">
      <c r="A369" s="13"/>
      <c r="B369" s="187"/>
      <c r="C369" s="13"/>
      <c r="D369" s="188" t="s">
        <v>155</v>
      </c>
      <c r="E369" s="189" t="s">
        <v>1</v>
      </c>
      <c r="F369" s="190" t="s">
        <v>1119</v>
      </c>
      <c r="G369" s="13"/>
      <c r="H369" s="189" t="s">
        <v>1</v>
      </c>
      <c r="I369" s="191"/>
      <c r="J369" s="13"/>
      <c r="K369" s="13"/>
      <c r="L369" s="187"/>
      <c r="M369" s="192"/>
      <c r="N369" s="193"/>
      <c r="O369" s="193"/>
      <c r="P369" s="193"/>
      <c r="Q369" s="193"/>
      <c r="R369" s="193"/>
      <c r="S369" s="193"/>
      <c r="T369" s="19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9" t="s">
        <v>155</v>
      </c>
      <c r="AU369" s="189" t="s">
        <v>88</v>
      </c>
      <c r="AV369" s="13" t="s">
        <v>86</v>
      </c>
      <c r="AW369" s="13" t="s">
        <v>34</v>
      </c>
      <c r="AX369" s="13" t="s">
        <v>78</v>
      </c>
      <c r="AY369" s="189" t="s">
        <v>143</v>
      </c>
    </row>
    <row r="370" s="14" customFormat="1">
      <c r="A370" s="14"/>
      <c r="B370" s="195"/>
      <c r="C370" s="14"/>
      <c r="D370" s="188" t="s">
        <v>155</v>
      </c>
      <c r="E370" s="196" t="s">
        <v>1</v>
      </c>
      <c r="F370" s="197" t="s">
        <v>1135</v>
      </c>
      <c r="G370" s="14"/>
      <c r="H370" s="198">
        <v>76.019999999999996</v>
      </c>
      <c r="I370" s="199"/>
      <c r="J370" s="14"/>
      <c r="K370" s="14"/>
      <c r="L370" s="195"/>
      <c r="M370" s="200"/>
      <c r="N370" s="201"/>
      <c r="O370" s="201"/>
      <c r="P370" s="201"/>
      <c r="Q370" s="201"/>
      <c r="R370" s="201"/>
      <c r="S370" s="201"/>
      <c r="T370" s="20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6" t="s">
        <v>155</v>
      </c>
      <c r="AU370" s="196" t="s">
        <v>88</v>
      </c>
      <c r="AV370" s="14" t="s">
        <v>88</v>
      </c>
      <c r="AW370" s="14" t="s">
        <v>34</v>
      </c>
      <c r="AX370" s="14" t="s">
        <v>78</v>
      </c>
      <c r="AY370" s="196" t="s">
        <v>143</v>
      </c>
    </row>
    <row r="371" s="14" customFormat="1">
      <c r="A371" s="14"/>
      <c r="B371" s="195"/>
      <c r="C371" s="14"/>
      <c r="D371" s="188" t="s">
        <v>155</v>
      </c>
      <c r="E371" s="196" t="s">
        <v>1</v>
      </c>
      <c r="F371" s="197" t="s">
        <v>998</v>
      </c>
      <c r="G371" s="14"/>
      <c r="H371" s="198">
        <v>-3.5459999999999998</v>
      </c>
      <c r="I371" s="199"/>
      <c r="J371" s="14"/>
      <c r="K371" s="14"/>
      <c r="L371" s="195"/>
      <c r="M371" s="200"/>
      <c r="N371" s="201"/>
      <c r="O371" s="201"/>
      <c r="P371" s="201"/>
      <c r="Q371" s="201"/>
      <c r="R371" s="201"/>
      <c r="S371" s="201"/>
      <c r="T371" s="20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6" t="s">
        <v>155</v>
      </c>
      <c r="AU371" s="196" t="s">
        <v>88</v>
      </c>
      <c r="AV371" s="14" t="s">
        <v>88</v>
      </c>
      <c r="AW371" s="14" t="s">
        <v>34</v>
      </c>
      <c r="AX371" s="14" t="s">
        <v>78</v>
      </c>
      <c r="AY371" s="196" t="s">
        <v>143</v>
      </c>
    </row>
    <row r="372" s="14" customFormat="1">
      <c r="A372" s="14"/>
      <c r="B372" s="195"/>
      <c r="C372" s="14"/>
      <c r="D372" s="188" t="s">
        <v>155</v>
      </c>
      <c r="E372" s="196" t="s">
        <v>1</v>
      </c>
      <c r="F372" s="197" t="s">
        <v>1044</v>
      </c>
      <c r="G372" s="14"/>
      <c r="H372" s="198">
        <v>-2.758</v>
      </c>
      <c r="I372" s="199"/>
      <c r="J372" s="14"/>
      <c r="K372" s="14"/>
      <c r="L372" s="195"/>
      <c r="M372" s="200"/>
      <c r="N372" s="201"/>
      <c r="O372" s="201"/>
      <c r="P372" s="201"/>
      <c r="Q372" s="201"/>
      <c r="R372" s="201"/>
      <c r="S372" s="201"/>
      <c r="T372" s="20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6" t="s">
        <v>155</v>
      </c>
      <c r="AU372" s="196" t="s">
        <v>88</v>
      </c>
      <c r="AV372" s="14" t="s">
        <v>88</v>
      </c>
      <c r="AW372" s="14" t="s">
        <v>34</v>
      </c>
      <c r="AX372" s="14" t="s">
        <v>78</v>
      </c>
      <c r="AY372" s="196" t="s">
        <v>143</v>
      </c>
    </row>
    <row r="373" s="13" customFormat="1">
      <c r="A373" s="13"/>
      <c r="B373" s="187"/>
      <c r="C373" s="13"/>
      <c r="D373" s="188" t="s">
        <v>155</v>
      </c>
      <c r="E373" s="189" t="s">
        <v>1</v>
      </c>
      <c r="F373" s="190" t="s">
        <v>1122</v>
      </c>
      <c r="G373" s="13"/>
      <c r="H373" s="189" t="s">
        <v>1</v>
      </c>
      <c r="I373" s="191"/>
      <c r="J373" s="13"/>
      <c r="K373" s="13"/>
      <c r="L373" s="187"/>
      <c r="M373" s="192"/>
      <c r="N373" s="193"/>
      <c r="O373" s="193"/>
      <c r="P373" s="193"/>
      <c r="Q373" s="193"/>
      <c r="R373" s="193"/>
      <c r="S373" s="193"/>
      <c r="T373" s="19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9" t="s">
        <v>155</v>
      </c>
      <c r="AU373" s="189" t="s">
        <v>88</v>
      </c>
      <c r="AV373" s="13" t="s">
        <v>86</v>
      </c>
      <c r="AW373" s="13" t="s">
        <v>34</v>
      </c>
      <c r="AX373" s="13" t="s">
        <v>78</v>
      </c>
      <c r="AY373" s="189" t="s">
        <v>143</v>
      </c>
    </row>
    <row r="374" s="14" customFormat="1">
      <c r="A374" s="14"/>
      <c r="B374" s="195"/>
      <c r="C374" s="14"/>
      <c r="D374" s="188" t="s">
        <v>155</v>
      </c>
      <c r="E374" s="196" t="s">
        <v>1</v>
      </c>
      <c r="F374" s="197" t="s">
        <v>1136</v>
      </c>
      <c r="G374" s="14"/>
      <c r="H374" s="198">
        <v>28.98</v>
      </c>
      <c r="I374" s="199"/>
      <c r="J374" s="14"/>
      <c r="K374" s="14"/>
      <c r="L374" s="195"/>
      <c r="M374" s="200"/>
      <c r="N374" s="201"/>
      <c r="O374" s="201"/>
      <c r="P374" s="201"/>
      <c r="Q374" s="201"/>
      <c r="R374" s="201"/>
      <c r="S374" s="201"/>
      <c r="T374" s="20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96" t="s">
        <v>155</v>
      </c>
      <c r="AU374" s="196" t="s">
        <v>88</v>
      </c>
      <c r="AV374" s="14" t="s">
        <v>88</v>
      </c>
      <c r="AW374" s="14" t="s">
        <v>34</v>
      </c>
      <c r="AX374" s="14" t="s">
        <v>78</v>
      </c>
      <c r="AY374" s="196" t="s">
        <v>143</v>
      </c>
    </row>
    <row r="375" s="14" customFormat="1">
      <c r="A375" s="14"/>
      <c r="B375" s="195"/>
      <c r="C375" s="14"/>
      <c r="D375" s="188" t="s">
        <v>155</v>
      </c>
      <c r="E375" s="196" t="s">
        <v>1</v>
      </c>
      <c r="F375" s="197" t="s">
        <v>1044</v>
      </c>
      <c r="G375" s="14"/>
      <c r="H375" s="198">
        <v>-2.758</v>
      </c>
      <c r="I375" s="199"/>
      <c r="J375" s="14"/>
      <c r="K375" s="14"/>
      <c r="L375" s="195"/>
      <c r="M375" s="200"/>
      <c r="N375" s="201"/>
      <c r="O375" s="201"/>
      <c r="P375" s="201"/>
      <c r="Q375" s="201"/>
      <c r="R375" s="201"/>
      <c r="S375" s="201"/>
      <c r="T375" s="20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6" t="s">
        <v>155</v>
      </c>
      <c r="AU375" s="196" t="s">
        <v>88</v>
      </c>
      <c r="AV375" s="14" t="s">
        <v>88</v>
      </c>
      <c r="AW375" s="14" t="s">
        <v>34</v>
      </c>
      <c r="AX375" s="14" t="s">
        <v>78</v>
      </c>
      <c r="AY375" s="196" t="s">
        <v>143</v>
      </c>
    </row>
    <row r="376" s="13" customFormat="1">
      <c r="A376" s="13"/>
      <c r="B376" s="187"/>
      <c r="C376" s="13"/>
      <c r="D376" s="188" t="s">
        <v>155</v>
      </c>
      <c r="E376" s="189" t="s">
        <v>1</v>
      </c>
      <c r="F376" s="190" t="s">
        <v>1124</v>
      </c>
      <c r="G376" s="13"/>
      <c r="H376" s="189" t="s">
        <v>1</v>
      </c>
      <c r="I376" s="191"/>
      <c r="J376" s="13"/>
      <c r="K376" s="13"/>
      <c r="L376" s="187"/>
      <c r="M376" s="192"/>
      <c r="N376" s="193"/>
      <c r="O376" s="193"/>
      <c r="P376" s="193"/>
      <c r="Q376" s="193"/>
      <c r="R376" s="193"/>
      <c r="S376" s="193"/>
      <c r="T376" s="19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9" t="s">
        <v>155</v>
      </c>
      <c r="AU376" s="189" t="s">
        <v>88</v>
      </c>
      <c r="AV376" s="13" t="s">
        <v>86</v>
      </c>
      <c r="AW376" s="13" t="s">
        <v>34</v>
      </c>
      <c r="AX376" s="13" t="s">
        <v>78</v>
      </c>
      <c r="AY376" s="189" t="s">
        <v>143</v>
      </c>
    </row>
    <row r="377" s="14" customFormat="1">
      <c r="A377" s="14"/>
      <c r="B377" s="195"/>
      <c r="C377" s="14"/>
      <c r="D377" s="188" t="s">
        <v>155</v>
      </c>
      <c r="E377" s="196" t="s">
        <v>1</v>
      </c>
      <c r="F377" s="197" t="s">
        <v>1137</v>
      </c>
      <c r="G377" s="14"/>
      <c r="H377" s="198">
        <v>23.309999999999999</v>
      </c>
      <c r="I377" s="199"/>
      <c r="J377" s="14"/>
      <c r="K377" s="14"/>
      <c r="L377" s="195"/>
      <c r="M377" s="200"/>
      <c r="N377" s="201"/>
      <c r="O377" s="201"/>
      <c r="P377" s="201"/>
      <c r="Q377" s="201"/>
      <c r="R377" s="201"/>
      <c r="S377" s="201"/>
      <c r="T377" s="20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6" t="s">
        <v>155</v>
      </c>
      <c r="AU377" s="196" t="s">
        <v>88</v>
      </c>
      <c r="AV377" s="14" t="s">
        <v>88</v>
      </c>
      <c r="AW377" s="14" t="s">
        <v>34</v>
      </c>
      <c r="AX377" s="14" t="s">
        <v>78</v>
      </c>
      <c r="AY377" s="196" t="s">
        <v>143</v>
      </c>
    </row>
    <row r="378" s="14" customFormat="1">
      <c r="A378" s="14"/>
      <c r="B378" s="195"/>
      <c r="C378" s="14"/>
      <c r="D378" s="188" t="s">
        <v>155</v>
      </c>
      <c r="E378" s="196" t="s">
        <v>1</v>
      </c>
      <c r="F378" s="197" t="s">
        <v>1045</v>
      </c>
      <c r="G378" s="14"/>
      <c r="H378" s="198">
        <v>-2.1669999999999998</v>
      </c>
      <c r="I378" s="199"/>
      <c r="J378" s="14"/>
      <c r="K378" s="14"/>
      <c r="L378" s="195"/>
      <c r="M378" s="200"/>
      <c r="N378" s="201"/>
      <c r="O378" s="201"/>
      <c r="P378" s="201"/>
      <c r="Q378" s="201"/>
      <c r="R378" s="201"/>
      <c r="S378" s="201"/>
      <c r="T378" s="20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96" t="s">
        <v>155</v>
      </c>
      <c r="AU378" s="196" t="s">
        <v>88</v>
      </c>
      <c r="AV378" s="14" t="s">
        <v>88</v>
      </c>
      <c r="AW378" s="14" t="s">
        <v>34</v>
      </c>
      <c r="AX378" s="14" t="s">
        <v>78</v>
      </c>
      <c r="AY378" s="196" t="s">
        <v>143</v>
      </c>
    </row>
    <row r="379" s="15" customFormat="1">
      <c r="A379" s="15"/>
      <c r="B379" s="203"/>
      <c r="C379" s="15"/>
      <c r="D379" s="188" t="s">
        <v>155</v>
      </c>
      <c r="E379" s="204" t="s">
        <v>1</v>
      </c>
      <c r="F379" s="205" t="s">
        <v>163</v>
      </c>
      <c r="G379" s="15"/>
      <c r="H379" s="206">
        <v>117.081</v>
      </c>
      <c r="I379" s="207"/>
      <c r="J379" s="15"/>
      <c r="K379" s="15"/>
      <c r="L379" s="203"/>
      <c r="M379" s="208"/>
      <c r="N379" s="209"/>
      <c r="O379" s="209"/>
      <c r="P379" s="209"/>
      <c r="Q379" s="209"/>
      <c r="R379" s="209"/>
      <c r="S379" s="209"/>
      <c r="T379" s="21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04" t="s">
        <v>155</v>
      </c>
      <c r="AU379" s="204" t="s">
        <v>88</v>
      </c>
      <c r="AV379" s="15" t="s">
        <v>149</v>
      </c>
      <c r="AW379" s="15" t="s">
        <v>34</v>
      </c>
      <c r="AX379" s="15" t="s">
        <v>86</v>
      </c>
      <c r="AY379" s="204" t="s">
        <v>143</v>
      </c>
    </row>
    <row r="380" s="2" customFormat="1" ht="24.15" customHeight="1">
      <c r="A380" s="38"/>
      <c r="B380" s="172"/>
      <c r="C380" s="173" t="s">
        <v>482</v>
      </c>
      <c r="D380" s="173" t="s">
        <v>145</v>
      </c>
      <c r="E380" s="174" t="s">
        <v>1138</v>
      </c>
      <c r="F380" s="175" t="s">
        <v>1139</v>
      </c>
      <c r="G380" s="176" t="s">
        <v>153</v>
      </c>
      <c r="H380" s="177">
        <v>54.524000000000001</v>
      </c>
      <c r="I380" s="178"/>
      <c r="J380" s="179">
        <f>ROUND(I380*H380,2)</f>
        <v>0</v>
      </c>
      <c r="K380" s="180"/>
      <c r="L380" s="39"/>
      <c r="M380" s="181" t="s">
        <v>1</v>
      </c>
      <c r="N380" s="182" t="s">
        <v>43</v>
      </c>
      <c r="O380" s="77"/>
      <c r="P380" s="183">
        <f>O380*H380</f>
        <v>0</v>
      </c>
      <c r="Q380" s="183">
        <v>0.026360000000000001</v>
      </c>
      <c r="R380" s="183">
        <f>Q380*H380</f>
        <v>1.4372526400000001</v>
      </c>
      <c r="S380" s="183">
        <v>0</v>
      </c>
      <c r="T380" s="18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85" t="s">
        <v>149</v>
      </c>
      <c r="AT380" s="185" t="s">
        <v>145</v>
      </c>
      <c r="AU380" s="185" t="s">
        <v>88</v>
      </c>
      <c r="AY380" s="19" t="s">
        <v>143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9" t="s">
        <v>86</v>
      </c>
      <c r="BK380" s="186">
        <f>ROUND(I380*H380,2)</f>
        <v>0</v>
      </c>
      <c r="BL380" s="19" t="s">
        <v>149</v>
      </c>
      <c r="BM380" s="185" t="s">
        <v>1140</v>
      </c>
    </row>
    <row r="381" s="14" customFormat="1">
      <c r="A381" s="14"/>
      <c r="B381" s="195"/>
      <c r="C381" s="14"/>
      <c r="D381" s="188" t="s">
        <v>155</v>
      </c>
      <c r="E381" s="196" t="s">
        <v>1</v>
      </c>
      <c r="F381" s="197" t="s">
        <v>1141</v>
      </c>
      <c r="G381" s="14"/>
      <c r="H381" s="198">
        <v>28.800000000000001</v>
      </c>
      <c r="I381" s="199"/>
      <c r="J381" s="14"/>
      <c r="K381" s="14"/>
      <c r="L381" s="195"/>
      <c r="M381" s="200"/>
      <c r="N381" s="201"/>
      <c r="O381" s="201"/>
      <c r="P381" s="201"/>
      <c r="Q381" s="201"/>
      <c r="R381" s="201"/>
      <c r="S381" s="201"/>
      <c r="T381" s="20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196" t="s">
        <v>155</v>
      </c>
      <c r="AU381" s="196" t="s">
        <v>88</v>
      </c>
      <c r="AV381" s="14" t="s">
        <v>88</v>
      </c>
      <c r="AW381" s="14" t="s">
        <v>34</v>
      </c>
      <c r="AX381" s="14" t="s">
        <v>78</v>
      </c>
      <c r="AY381" s="196" t="s">
        <v>143</v>
      </c>
    </row>
    <row r="382" s="14" customFormat="1">
      <c r="A382" s="14"/>
      <c r="B382" s="195"/>
      <c r="C382" s="14"/>
      <c r="D382" s="188" t="s">
        <v>155</v>
      </c>
      <c r="E382" s="196" t="s">
        <v>1</v>
      </c>
      <c r="F382" s="197" t="s">
        <v>1142</v>
      </c>
      <c r="G382" s="14"/>
      <c r="H382" s="198">
        <v>23.640000000000001</v>
      </c>
      <c r="I382" s="199"/>
      <c r="J382" s="14"/>
      <c r="K382" s="14"/>
      <c r="L382" s="195"/>
      <c r="M382" s="200"/>
      <c r="N382" s="201"/>
      <c r="O382" s="201"/>
      <c r="P382" s="201"/>
      <c r="Q382" s="201"/>
      <c r="R382" s="201"/>
      <c r="S382" s="201"/>
      <c r="T382" s="20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6" t="s">
        <v>155</v>
      </c>
      <c r="AU382" s="196" t="s">
        <v>88</v>
      </c>
      <c r="AV382" s="14" t="s">
        <v>88</v>
      </c>
      <c r="AW382" s="14" t="s">
        <v>34</v>
      </c>
      <c r="AX382" s="14" t="s">
        <v>78</v>
      </c>
      <c r="AY382" s="196" t="s">
        <v>143</v>
      </c>
    </row>
    <row r="383" s="14" customFormat="1">
      <c r="A383" s="14"/>
      <c r="B383" s="195"/>
      <c r="C383" s="14"/>
      <c r="D383" s="188" t="s">
        <v>155</v>
      </c>
      <c r="E383" s="196" t="s">
        <v>1</v>
      </c>
      <c r="F383" s="197" t="s">
        <v>1143</v>
      </c>
      <c r="G383" s="14"/>
      <c r="H383" s="198">
        <v>8</v>
      </c>
      <c r="I383" s="199"/>
      <c r="J383" s="14"/>
      <c r="K383" s="14"/>
      <c r="L383" s="195"/>
      <c r="M383" s="200"/>
      <c r="N383" s="201"/>
      <c r="O383" s="201"/>
      <c r="P383" s="201"/>
      <c r="Q383" s="201"/>
      <c r="R383" s="201"/>
      <c r="S383" s="201"/>
      <c r="T383" s="20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6" t="s">
        <v>155</v>
      </c>
      <c r="AU383" s="196" t="s">
        <v>88</v>
      </c>
      <c r="AV383" s="14" t="s">
        <v>88</v>
      </c>
      <c r="AW383" s="14" t="s">
        <v>34</v>
      </c>
      <c r="AX383" s="14" t="s">
        <v>78</v>
      </c>
      <c r="AY383" s="196" t="s">
        <v>143</v>
      </c>
    </row>
    <row r="384" s="14" customFormat="1">
      <c r="A384" s="14"/>
      <c r="B384" s="195"/>
      <c r="C384" s="14"/>
      <c r="D384" s="188" t="s">
        <v>155</v>
      </c>
      <c r="E384" s="196" t="s">
        <v>1</v>
      </c>
      <c r="F384" s="197" t="s">
        <v>1144</v>
      </c>
      <c r="G384" s="14"/>
      <c r="H384" s="198">
        <v>-2.6160000000000001</v>
      </c>
      <c r="I384" s="199"/>
      <c r="J384" s="14"/>
      <c r="K384" s="14"/>
      <c r="L384" s="195"/>
      <c r="M384" s="200"/>
      <c r="N384" s="201"/>
      <c r="O384" s="201"/>
      <c r="P384" s="201"/>
      <c r="Q384" s="201"/>
      <c r="R384" s="201"/>
      <c r="S384" s="201"/>
      <c r="T384" s="20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196" t="s">
        <v>155</v>
      </c>
      <c r="AU384" s="196" t="s">
        <v>88</v>
      </c>
      <c r="AV384" s="14" t="s">
        <v>88</v>
      </c>
      <c r="AW384" s="14" t="s">
        <v>34</v>
      </c>
      <c r="AX384" s="14" t="s">
        <v>78</v>
      </c>
      <c r="AY384" s="196" t="s">
        <v>143</v>
      </c>
    </row>
    <row r="385" s="14" customFormat="1">
      <c r="A385" s="14"/>
      <c r="B385" s="195"/>
      <c r="C385" s="14"/>
      <c r="D385" s="188" t="s">
        <v>155</v>
      </c>
      <c r="E385" s="196" t="s">
        <v>1</v>
      </c>
      <c r="F385" s="197" t="s">
        <v>1145</v>
      </c>
      <c r="G385" s="14"/>
      <c r="H385" s="198">
        <v>-3.2999999999999998</v>
      </c>
      <c r="I385" s="199"/>
      <c r="J385" s="14"/>
      <c r="K385" s="14"/>
      <c r="L385" s="195"/>
      <c r="M385" s="200"/>
      <c r="N385" s="201"/>
      <c r="O385" s="201"/>
      <c r="P385" s="201"/>
      <c r="Q385" s="201"/>
      <c r="R385" s="201"/>
      <c r="S385" s="201"/>
      <c r="T385" s="20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196" t="s">
        <v>155</v>
      </c>
      <c r="AU385" s="196" t="s">
        <v>88</v>
      </c>
      <c r="AV385" s="14" t="s">
        <v>88</v>
      </c>
      <c r="AW385" s="14" t="s">
        <v>34</v>
      </c>
      <c r="AX385" s="14" t="s">
        <v>78</v>
      </c>
      <c r="AY385" s="196" t="s">
        <v>143</v>
      </c>
    </row>
    <row r="386" s="15" customFormat="1">
      <c r="A386" s="15"/>
      <c r="B386" s="203"/>
      <c r="C386" s="15"/>
      <c r="D386" s="188" t="s">
        <v>155</v>
      </c>
      <c r="E386" s="204" t="s">
        <v>1</v>
      </c>
      <c r="F386" s="205" t="s">
        <v>163</v>
      </c>
      <c r="G386" s="15"/>
      <c r="H386" s="206">
        <v>54.524000000000001</v>
      </c>
      <c r="I386" s="207"/>
      <c r="J386" s="15"/>
      <c r="K386" s="15"/>
      <c r="L386" s="203"/>
      <c r="M386" s="208"/>
      <c r="N386" s="209"/>
      <c r="O386" s="209"/>
      <c r="P386" s="209"/>
      <c r="Q386" s="209"/>
      <c r="R386" s="209"/>
      <c r="S386" s="209"/>
      <c r="T386" s="21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04" t="s">
        <v>155</v>
      </c>
      <c r="AU386" s="204" t="s">
        <v>88</v>
      </c>
      <c r="AV386" s="15" t="s">
        <v>149</v>
      </c>
      <c r="AW386" s="15" t="s">
        <v>34</v>
      </c>
      <c r="AX386" s="15" t="s">
        <v>86</v>
      </c>
      <c r="AY386" s="204" t="s">
        <v>143</v>
      </c>
    </row>
    <row r="387" s="2" customFormat="1" ht="24.15" customHeight="1">
      <c r="A387" s="38"/>
      <c r="B387" s="172"/>
      <c r="C387" s="173" t="s">
        <v>487</v>
      </c>
      <c r="D387" s="173" t="s">
        <v>145</v>
      </c>
      <c r="E387" s="174" t="s">
        <v>1146</v>
      </c>
      <c r="F387" s="175" t="s">
        <v>1147</v>
      </c>
      <c r="G387" s="176" t="s">
        <v>153</v>
      </c>
      <c r="H387" s="177">
        <v>6.6299999999999999</v>
      </c>
      <c r="I387" s="178"/>
      <c r="J387" s="179">
        <f>ROUND(I387*H387,2)</f>
        <v>0</v>
      </c>
      <c r="K387" s="180"/>
      <c r="L387" s="39"/>
      <c r="M387" s="181" t="s">
        <v>1</v>
      </c>
      <c r="N387" s="182" t="s">
        <v>43</v>
      </c>
      <c r="O387" s="77"/>
      <c r="P387" s="183">
        <f>O387*H387</f>
        <v>0</v>
      </c>
      <c r="Q387" s="183">
        <v>0.0036800000000000001</v>
      </c>
      <c r="R387" s="183">
        <f>Q387*H387</f>
        <v>0.024398400000000001</v>
      </c>
      <c r="S387" s="183">
        <v>0</v>
      </c>
      <c r="T387" s="184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85" t="s">
        <v>149</v>
      </c>
      <c r="AT387" s="185" t="s">
        <v>145</v>
      </c>
      <c r="AU387" s="185" t="s">
        <v>88</v>
      </c>
      <c r="AY387" s="19" t="s">
        <v>143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19" t="s">
        <v>86</v>
      </c>
      <c r="BK387" s="186">
        <f>ROUND(I387*H387,2)</f>
        <v>0</v>
      </c>
      <c r="BL387" s="19" t="s">
        <v>149</v>
      </c>
      <c r="BM387" s="185" t="s">
        <v>1148</v>
      </c>
    </row>
    <row r="388" s="14" customFormat="1">
      <c r="A388" s="14"/>
      <c r="B388" s="195"/>
      <c r="C388" s="14"/>
      <c r="D388" s="188" t="s">
        <v>155</v>
      </c>
      <c r="E388" s="196" t="s">
        <v>1</v>
      </c>
      <c r="F388" s="197" t="s">
        <v>1149</v>
      </c>
      <c r="G388" s="14"/>
      <c r="H388" s="198">
        <v>4.7999999999999998</v>
      </c>
      <c r="I388" s="199"/>
      <c r="J388" s="14"/>
      <c r="K388" s="14"/>
      <c r="L388" s="195"/>
      <c r="M388" s="200"/>
      <c r="N388" s="201"/>
      <c r="O388" s="201"/>
      <c r="P388" s="201"/>
      <c r="Q388" s="201"/>
      <c r="R388" s="201"/>
      <c r="S388" s="201"/>
      <c r="T388" s="20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6" t="s">
        <v>155</v>
      </c>
      <c r="AU388" s="196" t="s">
        <v>88</v>
      </c>
      <c r="AV388" s="14" t="s">
        <v>88</v>
      </c>
      <c r="AW388" s="14" t="s">
        <v>34</v>
      </c>
      <c r="AX388" s="14" t="s">
        <v>78</v>
      </c>
      <c r="AY388" s="196" t="s">
        <v>143</v>
      </c>
    </row>
    <row r="389" s="14" customFormat="1">
      <c r="A389" s="14"/>
      <c r="B389" s="195"/>
      <c r="C389" s="14"/>
      <c r="D389" s="188" t="s">
        <v>155</v>
      </c>
      <c r="E389" s="196" t="s">
        <v>1</v>
      </c>
      <c r="F389" s="197" t="s">
        <v>1150</v>
      </c>
      <c r="G389" s="14"/>
      <c r="H389" s="198">
        <v>2.2799999999999998</v>
      </c>
      <c r="I389" s="199"/>
      <c r="J389" s="14"/>
      <c r="K389" s="14"/>
      <c r="L389" s="195"/>
      <c r="M389" s="200"/>
      <c r="N389" s="201"/>
      <c r="O389" s="201"/>
      <c r="P389" s="201"/>
      <c r="Q389" s="201"/>
      <c r="R389" s="201"/>
      <c r="S389" s="201"/>
      <c r="T389" s="20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6" t="s">
        <v>155</v>
      </c>
      <c r="AU389" s="196" t="s">
        <v>88</v>
      </c>
      <c r="AV389" s="14" t="s">
        <v>88</v>
      </c>
      <c r="AW389" s="14" t="s">
        <v>34</v>
      </c>
      <c r="AX389" s="14" t="s">
        <v>78</v>
      </c>
      <c r="AY389" s="196" t="s">
        <v>143</v>
      </c>
    </row>
    <row r="390" s="14" customFormat="1">
      <c r="A390" s="14"/>
      <c r="B390" s="195"/>
      <c r="C390" s="14"/>
      <c r="D390" s="188" t="s">
        <v>155</v>
      </c>
      <c r="E390" s="196" t="s">
        <v>1</v>
      </c>
      <c r="F390" s="197" t="s">
        <v>1151</v>
      </c>
      <c r="G390" s="14"/>
      <c r="H390" s="198">
        <v>-0.45000000000000001</v>
      </c>
      <c r="I390" s="199"/>
      <c r="J390" s="14"/>
      <c r="K390" s="14"/>
      <c r="L390" s="195"/>
      <c r="M390" s="200"/>
      <c r="N390" s="201"/>
      <c r="O390" s="201"/>
      <c r="P390" s="201"/>
      <c r="Q390" s="201"/>
      <c r="R390" s="201"/>
      <c r="S390" s="201"/>
      <c r="T390" s="20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6" t="s">
        <v>155</v>
      </c>
      <c r="AU390" s="196" t="s">
        <v>88</v>
      </c>
      <c r="AV390" s="14" t="s">
        <v>88</v>
      </c>
      <c r="AW390" s="14" t="s">
        <v>34</v>
      </c>
      <c r="AX390" s="14" t="s">
        <v>78</v>
      </c>
      <c r="AY390" s="196" t="s">
        <v>143</v>
      </c>
    </row>
    <row r="391" s="15" customFormat="1">
      <c r="A391" s="15"/>
      <c r="B391" s="203"/>
      <c r="C391" s="15"/>
      <c r="D391" s="188" t="s">
        <v>155</v>
      </c>
      <c r="E391" s="204" t="s">
        <v>1</v>
      </c>
      <c r="F391" s="205" t="s">
        <v>163</v>
      </c>
      <c r="G391" s="15"/>
      <c r="H391" s="206">
        <v>6.6299999999999999</v>
      </c>
      <c r="I391" s="207"/>
      <c r="J391" s="15"/>
      <c r="K391" s="15"/>
      <c r="L391" s="203"/>
      <c r="M391" s="208"/>
      <c r="N391" s="209"/>
      <c r="O391" s="209"/>
      <c r="P391" s="209"/>
      <c r="Q391" s="209"/>
      <c r="R391" s="209"/>
      <c r="S391" s="209"/>
      <c r="T391" s="21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4" t="s">
        <v>155</v>
      </c>
      <c r="AU391" s="204" t="s">
        <v>88</v>
      </c>
      <c r="AV391" s="15" t="s">
        <v>149</v>
      </c>
      <c r="AW391" s="15" t="s">
        <v>34</v>
      </c>
      <c r="AX391" s="15" t="s">
        <v>86</v>
      </c>
      <c r="AY391" s="204" t="s">
        <v>143</v>
      </c>
    </row>
    <row r="392" s="2" customFormat="1" ht="24.15" customHeight="1">
      <c r="A392" s="38"/>
      <c r="B392" s="172"/>
      <c r="C392" s="173" t="s">
        <v>491</v>
      </c>
      <c r="D392" s="173" t="s">
        <v>145</v>
      </c>
      <c r="E392" s="174" t="s">
        <v>1152</v>
      </c>
      <c r="F392" s="175" t="s">
        <v>1153</v>
      </c>
      <c r="G392" s="176" t="s">
        <v>153</v>
      </c>
      <c r="H392" s="177">
        <v>44.624000000000002</v>
      </c>
      <c r="I392" s="178"/>
      <c r="J392" s="179">
        <f>ROUND(I392*H392,2)</f>
        <v>0</v>
      </c>
      <c r="K392" s="180"/>
      <c r="L392" s="39"/>
      <c r="M392" s="181" t="s">
        <v>1</v>
      </c>
      <c r="N392" s="182" t="s">
        <v>43</v>
      </c>
      <c r="O392" s="77"/>
      <c r="P392" s="183">
        <f>O392*H392</f>
        <v>0</v>
      </c>
      <c r="Q392" s="183">
        <v>0.00348</v>
      </c>
      <c r="R392" s="183">
        <f>Q392*H392</f>
        <v>0.15529152000000002</v>
      </c>
      <c r="S392" s="183">
        <v>0</v>
      </c>
      <c r="T392" s="18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85" t="s">
        <v>149</v>
      </c>
      <c r="AT392" s="185" t="s">
        <v>145</v>
      </c>
      <c r="AU392" s="185" t="s">
        <v>88</v>
      </c>
      <c r="AY392" s="19" t="s">
        <v>143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9" t="s">
        <v>86</v>
      </c>
      <c r="BK392" s="186">
        <f>ROUND(I392*H392,2)</f>
        <v>0</v>
      </c>
      <c r="BL392" s="19" t="s">
        <v>149</v>
      </c>
      <c r="BM392" s="185" t="s">
        <v>1154</v>
      </c>
    </row>
    <row r="393" s="14" customFormat="1">
      <c r="A393" s="14"/>
      <c r="B393" s="195"/>
      <c r="C393" s="14"/>
      <c r="D393" s="188" t="s">
        <v>155</v>
      </c>
      <c r="E393" s="196" t="s">
        <v>1</v>
      </c>
      <c r="F393" s="197" t="s">
        <v>1155</v>
      </c>
      <c r="G393" s="14"/>
      <c r="H393" s="198">
        <v>24</v>
      </c>
      <c r="I393" s="199"/>
      <c r="J393" s="14"/>
      <c r="K393" s="14"/>
      <c r="L393" s="195"/>
      <c r="M393" s="200"/>
      <c r="N393" s="201"/>
      <c r="O393" s="201"/>
      <c r="P393" s="201"/>
      <c r="Q393" s="201"/>
      <c r="R393" s="201"/>
      <c r="S393" s="201"/>
      <c r="T393" s="20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196" t="s">
        <v>155</v>
      </c>
      <c r="AU393" s="196" t="s">
        <v>88</v>
      </c>
      <c r="AV393" s="14" t="s">
        <v>88</v>
      </c>
      <c r="AW393" s="14" t="s">
        <v>34</v>
      </c>
      <c r="AX393" s="14" t="s">
        <v>78</v>
      </c>
      <c r="AY393" s="196" t="s">
        <v>143</v>
      </c>
    </row>
    <row r="394" s="14" customFormat="1">
      <c r="A394" s="14"/>
      <c r="B394" s="195"/>
      <c r="C394" s="14"/>
      <c r="D394" s="188" t="s">
        <v>155</v>
      </c>
      <c r="E394" s="196" t="s">
        <v>1</v>
      </c>
      <c r="F394" s="197" t="s">
        <v>1156</v>
      </c>
      <c r="G394" s="14"/>
      <c r="H394" s="198">
        <v>20.039999999999999</v>
      </c>
      <c r="I394" s="199"/>
      <c r="J394" s="14"/>
      <c r="K394" s="14"/>
      <c r="L394" s="195"/>
      <c r="M394" s="200"/>
      <c r="N394" s="201"/>
      <c r="O394" s="201"/>
      <c r="P394" s="201"/>
      <c r="Q394" s="201"/>
      <c r="R394" s="201"/>
      <c r="S394" s="201"/>
      <c r="T394" s="20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196" t="s">
        <v>155</v>
      </c>
      <c r="AU394" s="196" t="s">
        <v>88</v>
      </c>
      <c r="AV394" s="14" t="s">
        <v>88</v>
      </c>
      <c r="AW394" s="14" t="s">
        <v>34</v>
      </c>
      <c r="AX394" s="14" t="s">
        <v>78</v>
      </c>
      <c r="AY394" s="196" t="s">
        <v>143</v>
      </c>
    </row>
    <row r="395" s="14" customFormat="1">
      <c r="A395" s="14"/>
      <c r="B395" s="195"/>
      <c r="C395" s="14"/>
      <c r="D395" s="188" t="s">
        <v>155</v>
      </c>
      <c r="E395" s="196" t="s">
        <v>1</v>
      </c>
      <c r="F395" s="197" t="s">
        <v>1157</v>
      </c>
      <c r="G395" s="14"/>
      <c r="H395" s="198">
        <v>6.5</v>
      </c>
      <c r="I395" s="199"/>
      <c r="J395" s="14"/>
      <c r="K395" s="14"/>
      <c r="L395" s="195"/>
      <c r="M395" s="200"/>
      <c r="N395" s="201"/>
      <c r="O395" s="201"/>
      <c r="P395" s="201"/>
      <c r="Q395" s="201"/>
      <c r="R395" s="201"/>
      <c r="S395" s="201"/>
      <c r="T395" s="20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196" t="s">
        <v>155</v>
      </c>
      <c r="AU395" s="196" t="s">
        <v>88</v>
      </c>
      <c r="AV395" s="14" t="s">
        <v>88</v>
      </c>
      <c r="AW395" s="14" t="s">
        <v>34</v>
      </c>
      <c r="AX395" s="14" t="s">
        <v>78</v>
      </c>
      <c r="AY395" s="196" t="s">
        <v>143</v>
      </c>
    </row>
    <row r="396" s="14" customFormat="1">
      <c r="A396" s="14"/>
      <c r="B396" s="195"/>
      <c r="C396" s="14"/>
      <c r="D396" s="188" t="s">
        <v>155</v>
      </c>
      <c r="E396" s="196" t="s">
        <v>1</v>
      </c>
      <c r="F396" s="197" t="s">
        <v>1144</v>
      </c>
      <c r="G396" s="14"/>
      <c r="H396" s="198">
        <v>-2.6160000000000001</v>
      </c>
      <c r="I396" s="199"/>
      <c r="J396" s="14"/>
      <c r="K396" s="14"/>
      <c r="L396" s="195"/>
      <c r="M396" s="200"/>
      <c r="N396" s="201"/>
      <c r="O396" s="201"/>
      <c r="P396" s="201"/>
      <c r="Q396" s="201"/>
      <c r="R396" s="201"/>
      <c r="S396" s="201"/>
      <c r="T396" s="20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196" t="s">
        <v>155</v>
      </c>
      <c r="AU396" s="196" t="s">
        <v>88</v>
      </c>
      <c r="AV396" s="14" t="s">
        <v>88</v>
      </c>
      <c r="AW396" s="14" t="s">
        <v>34</v>
      </c>
      <c r="AX396" s="14" t="s">
        <v>78</v>
      </c>
      <c r="AY396" s="196" t="s">
        <v>143</v>
      </c>
    </row>
    <row r="397" s="14" customFormat="1">
      <c r="A397" s="14"/>
      <c r="B397" s="195"/>
      <c r="C397" s="14"/>
      <c r="D397" s="188" t="s">
        <v>155</v>
      </c>
      <c r="E397" s="196" t="s">
        <v>1</v>
      </c>
      <c r="F397" s="197" t="s">
        <v>1145</v>
      </c>
      <c r="G397" s="14"/>
      <c r="H397" s="198">
        <v>-3.2999999999999998</v>
      </c>
      <c r="I397" s="199"/>
      <c r="J397" s="14"/>
      <c r="K397" s="14"/>
      <c r="L397" s="195"/>
      <c r="M397" s="200"/>
      <c r="N397" s="201"/>
      <c r="O397" s="201"/>
      <c r="P397" s="201"/>
      <c r="Q397" s="201"/>
      <c r="R397" s="201"/>
      <c r="S397" s="201"/>
      <c r="T397" s="20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6" t="s">
        <v>155</v>
      </c>
      <c r="AU397" s="196" t="s">
        <v>88</v>
      </c>
      <c r="AV397" s="14" t="s">
        <v>88</v>
      </c>
      <c r="AW397" s="14" t="s">
        <v>34</v>
      </c>
      <c r="AX397" s="14" t="s">
        <v>78</v>
      </c>
      <c r="AY397" s="196" t="s">
        <v>143</v>
      </c>
    </row>
    <row r="398" s="15" customFormat="1">
      <c r="A398" s="15"/>
      <c r="B398" s="203"/>
      <c r="C398" s="15"/>
      <c r="D398" s="188" t="s">
        <v>155</v>
      </c>
      <c r="E398" s="204" t="s">
        <v>1</v>
      </c>
      <c r="F398" s="205" t="s">
        <v>163</v>
      </c>
      <c r="G398" s="15"/>
      <c r="H398" s="206">
        <v>44.624000000000002</v>
      </c>
      <c r="I398" s="207"/>
      <c r="J398" s="15"/>
      <c r="K398" s="15"/>
      <c r="L398" s="203"/>
      <c r="M398" s="208"/>
      <c r="N398" s="209"/>
      <c r="O398" s="209"/>
      <c r="P398" s="209"/>
      <c r="Q398" s="209"/>
      <c r="R398" s="209"/>
      <c r="S398" s="209"/>
      <c r="T398" s="21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04" t="s">
        <v>155</v>
      </c>
      <c r="AU398" s="204" t="s">
        <v>88</v>
      </c>
      <c r="AV398" s="15" t="s">
        <v>149</v>
      </c>
      <c r="AW398" s="15" t="s">
        <v>34</v>
      </c>
      <c r="AX398" s="15" t="s">
        <v>86</v>
      </c>
      <c r="AY398" s="204" t="s">
        <v>143</v>
      </c>
    </row>
    <row r="399" s="2" customFormat="1" ht="24.15" customHeight="1">
      <c r="A399" s="38"/>
      <c r="B399" s="172"/>
      <c r="C399" s="173" t="s">
        <v>495</v>
      </c>
      <c r="D399" s="173" t="s">
        <v>145</v>
      </c>
      <c r="E399" s="174" t="s">
        <v>1158</v>
      </c>
      <c r="F399" s="175" t="s">
        <v>1159</v>
      </c>
      <c r="G399" s="176" t="s">
        <v>153</v>
      </c>
      <c r="H399" s="177">
        <v>9.4499999999999993</v>
      </c>
      <c r="I399" s="178"/>
      <c r="J399" s="179">
        <f>ROUND(I399*H399,2)</f>
        <v>0</v>
      </c>
      <c r="K399" s="180"/>
      <c r="L399" s="39"/>
      <c r="M399" s="181" t="s">
        <v>1</v>
      </c>
      <c r="N399" s="182" t="s">
        <v>43</v>
      </c>
      <c r="O399" s="77"/>
      <c r="P399" s="183">
        <f>O399*H399</f>
        <v>0</v>
      </c>
      <c r="Q399" s="183">
        <v>0</v>
      </c>
      <c r="R399" s="183">
        <f>Q399*H399</f>
        <v>0</v>
      </c>
      <c r="S399" s="183">
        <v>0</v>
      </c>
      <c r="T399" s="184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85" t="s">
        <v>149</v>
      </c>
      <c r="AT399" s="185" t="s">
        <v>145</v>
      </c>
      <c r="AU399" s="185" t="s">
        <v>88</v>
      </c>
      <c r="AY399" s="19" t="s">
        <v>143</v>
      </c>
      <c r="BE399" s="186">
        <f>IF(N399="základní",J399,0)</f>
        <v>0</v>
      </c>
      <c r="BF399" s="186">
        <f>IF(N399="snížená",J399,0)</f>
        <v>0</v>
      </c>
      <c r="BG399" s="186">
        <f>IF(N399="zákl. přenesená",J399,0)</f>
        <v>0</v>
      </c>
      <c r="BH399" s="186">
        <f>IF(N399="sníž. přenesená",J399,0)</f>
        <v>0</v>
      </c>
      <c r="BI399" s="186">
        <f>IF(N399="nulová",J399,0)</f>
        <v>0</v>
      </c>
      <c r="BJ399" s="19" t="s">
        <v>86</v>
      </c>
      <c r="BK399" s="186">
        <f>ROUND(I399*H399,2)</f>
        <v>0</v>
      </c>
      <c r="BL399" s="19" t="s">
        <v>149</v>
      </c>
      <c r="BM399" s="185" t="s">
        <v>1160</v>
      </c>
    </row>
    <row r="400" s="14" customFormat="1">
      <c r="A400" s="14"/>
      <c r="B400" s="195"/>
      <c r="C400" s="14"/>
      <c r="D400" s="188" t="s">
        <v>155</v>
      </c>
      <c r="E400" s="196" t="s">
        <v>1</v>
      </c>
      <c r="F400" s="197" t="s">
        <v>1161</v>
      </c>
      <c r="G400" s="14"/>
      <c r="H400" s="198">
        <v>9.4499999999999993</v>
      </c>
      <c r="I400" s="199"/>
      <c r="J400" s="14"/>
      <c r="K400" s="14"/>
      <c r="L400" s="195"/>
      <c r="M400" s="200"/>
      <c r="N400" s="201"/>
      <c r="O400" s="201"/>
      <c r="P400" s="201"/>
      <c r="Q400" s="201"/>
      <c r="R400" s="201"/>
      <c r="S400" s="201"/>
      <c r="T400" s="20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196" t="s">
        <v>155</v>
      </c>
      <c r="AU400" s="196" t="s">
        <v>88</v>
      </c>
      <c r="AV400" s="14" t="s">
        <v>88</v>
      </c>
      <c r="AW400" s="14" t="s">
        <v>34</v>
      </c>
      <c r="AX400" s="14" t="s">
        <v>86</v>
      </c>
      <c r="AY400" s="196" t="s">
        <v>143</v>
      </c>
    </row>
    <row r="401" s="2" customFormat="1" ht="21.75" customHeight="1">
      <c r="A401" s="38"/>
      <c r="B401" s="172"/>
      <c r="C401" s="173" t="s">
        <v>501</v>
      </c>
      <c r="D401" s="173" t="s">
        <v>145</v>
      </c>
      <c r="E401" s="174" t="s">
        <v>1162</v>
      </c>
      <c r="F401" s="175" t="s">
        <v>1163</v>
      </c>
      <c r="G401" s="176" t="s">
        <v>153</v>
      </c>
      <c r="H401" s="177">
        <v>75.159999999999997</v>
      </c>
      <c r="I401" s="178"/>
      <c r="J401" s="179">
        <f>ROUND(I401*H401,2)</f>
        <v>0</v>
      </c>
      <c r="K401" s="180"/>
      <c r="L401" s="39"/>
      <c r="M401" s="181" t="s">
        <v>1</v>
      </c>
      <c r="N401" s="182" t="s">
        <v>43</v>
      </c>
      <c r="O401" s="77"/>
      <c r="P401" s="183">
        <f>O401*H401</f>
        <v>0</v>
      </c>
      <c r="Q401" s="183">
        <v>0.1173</v>
      </c>
      <c r="R401" s="183">
        <f>Q401*H401</f>
        <v>8.8162679999999991</v>
      </c>
      <c r="S401" s="183">
        <v>0</v>
      </c>
      <c r="T401" s="18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5" t="s">
        <v>149</v>
      </c>
      <c r="AT401" s="185" t="s">
        <v>145</v>
      </c>
      <c r="AU401" s="185" t="s">
        <v>88</v>
      </c>
      <c r="AY401" s="19" t="s">
        <v>143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9" t="s">
        <v>86</v>
      </c>
      <c r="BK401" s="186">
        <f>ROUND(I401*H401,2)</f>
        <v>0</v>
      </c>
      <c r="BL401" s="19" t="s">
        <v>149</v>
      </c>
      <c r="BM401" s="185" t="s">
        <v>1164</v>
      </c>
    </row>
    <row r="402" s="13" customFormat="1">
      <c r="A402" s="13"/>
      <c r="B402" s="187"/>
      <c r="C402" s="13"/>
      <c r="D402" s="188" t="s">
        <v>155</v>
      </c>
      <c r="E402" s="189" t="s">
        <v>1</v>
      </c>
      <c r="F402" s="190" t="s">
        <v>1165</v>
      </c>
      <c r="G402" s="13"/>
      <c r="H402" s="189" t="s">
        <v>1</v>
      </c>
      <c r="I402" s="191"/>
      <c r="J402" s="13"/>
      <c r="K402" s="13"/>
      <c r="L402" s="187"/>
      <c r="M402" s="192"/>
      <c r="N402" s="193"/>
      <c r="O402" s="193"/>
      <c r="P402" s="193"/>
      <c r="Q402" s="193"/>
      <c r="R402" s="193"/>
      <c r="S402" s="193"/>
      <c r="T402" s="19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9" t="s">
        <v>155</v>
      </c>
      <c r="AU402" s="189" t="s">
        <v>88</v>
      </c>
      <c r="AV402" s="13" t="s">
        <v>86</v>
      </c>
      <c r="AW402" s="13" t="s">
        <v>34</v>
      </c>
      <c r="AX402" s="13" t="s">
        <v>78</v>
      </c>
      <c r="AY402" s="189" t="s">
        <v>143</v>
      </c>
    </row>
    <row r="403" s="14" customFormat="1">
      <c r="A403" s="14"/>
      <c r="B403" s="195"/>
      <c r="C403" s="14"/>
      <c r="D403" s="188" t="s">
        <v>155</v>
      </c>
      <c r="E403" s="196" t="s">
        <v>1</v>
      </c>
      <c r="F403" s="197" t="s">
        <v>1166</v>
      </c>
      <c r="G403" s="14"/>
      <c r="H403" s="198">
        <v>75.159999999999997</v>
      </c>
      <c r="I403" s="199"/>
      <c r="J403" s="14"/>
      <c r="K403" s="14"/>
      <c r="L403" s="195"/>
      <c r="M403" s="200"/>
      <c r="N403" s="201"/>
      <c r="O403" s="201"/>
      <c r="P403" s="201"/>
      <c r="Q403" s="201"/>
      <c r="R403" s="201"/>
      <c r="S403" s="201"/>
      <c r="T403" s="20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6" t="s">
        <v>155</v>
      </c>
      <c r="AU403" s="196" t="s">
        <v>88</v>
      </c>
      <c r="AV403" s="14" t="s">
        <v>88</v>
      </c>
      <c r="AW403" s="14" t="s">
        <v>34</v>
      </c>
      <c r="AX403" s="14" t="s">
        <v>86</v>
      </c>
      <c r="AY403" s="196" t="s">
        <v>143</v>
      </c>
    </row>
    <row r="404" s="2" customFormat="1" ht="33" customHeight="1">
      <c r="A404" s="38"/>
      <c r="B404" s="172"/>
      <c r="C404" s="173" t="s">
        <v>506</v>
      </c>
      <c r="D404" s="173" t="s">
        <v>145</v>
      </c>
      <c r="E404" s="174" t="s">
        <v>1167</v>
      </c>
      <c r="F404" s="175" t="s">
        <v>1168</v>
      </c>
      <c r="G404" s="176" t="s">
        <v>153</v>
      </c>
      <c r="H404" s="177">
        <v>150.31999999999999</v>
      </c>
      <c r="I404" s="178"/>
      <c r="J404" s="179">
        <f>ROUND(I404*H404,2)</f>
        <v>0</v>
      </c>
      <c r="K404" s="180"/>
      <c r="L404" s="39"/>
      <c r="M404" s="181" t="s">
        <v>1</v>
      </c>
      <c r="N404" s="182" t="s">
        <v>43</v>
      </c>
      <c r="O404" s="77"/>
      <c r="P404" s="183">
        <f>O404*H404</f>
        <v>0</v>
      </c>
      <c r="Q404" s="183">
        <v>0.011730000000000001</v>
      </c>
      <c r="R404" s="183">
        <f>Q404*H404</f>
        <v>1.7632536000000001</v>
      </c>
      <c r="S404" s="183">
        <v>0</v>
      </c>
      <c r="T404" s="18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85" t="s">
        <v>149</v>
      </c>
      <c r="AT404" s="185" t="s">
        <v>145</v>
      </c>
      <c r="AU404" s="185" t="s">
        <v>88</v>
      </c>
      <c r="AY404" s="19" t="s">
        <v>143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9" t="s">
        <v>86</v>
      </c>
      <c r="BK404" s="186">
        <f>ROUND(I404*H404,2)</f>
        <v>0</v>
      </c>
      <c r="BL404" s="19" t="s">
        <v>149</v>
      </c>
      <c r="BM404" s="185" t="s">
        <v>1169</v>
      </c>
    </row>
    <row r="405" s="14" customFormat="1">
      <c r="A405" s="14"/>
      <c r="B405" s="195"/>
      <c r="C405" s="14"/>
      <c r="D405" s="188" t="s">
        <v>155</v>
      </c>
      <c r="E405" s="196" t="s">
        <v>1</v>
      </c>
      <c r="F405" s="197" t="s">
        <v>1170</v>
      </c>
      <c r="G405" s="14"/>
      <c r="H405" s="198">
        <v>150.31999999999999</v>
      </c>
      <c r="I405" s="199"/>
      <c r="J405" s="14"/>
      <c r="K405" s="14"/>
      <c r="L405" s="195"/>
      <c r="M405" s="200"/>
      <c r="N405" s="201"/>
      <c r="O405" s="201"/>
      <c r="P405" s="201"/>
      <c r="Q405" s="201"/>
      <c r="R405" s="201"/>
      <c r="S405" s="201"/>
      <c r="T405" s="20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6" t="s">
        <v>155</v>
      </c>
      <c r="AU405" s="196" t="s">
        <v>88</v>
      </c>
      <c r="AV405" s="14" t="s">
        <v>88</v>
      </c>
      <c r="AW405" s="14" t="s">
        <v>34</v>
      </c>
      <c r="AX405" s="14" t="s">
        <v>86</v>
      </c>
      <c r="AY405" s="196" t="s">
        <v>143</v>
      </c>
    </row>
    <row r="406" s="2" customFormat="1" ht="24.15" customHeight="1">
      <c r="A406" s="38"/>
      <c r="B406" s="172"/>
      <c r="C406" s="173" t="s">
        <v>511</v>
      </c>
      <c r="D406" s="173" t="s">
        <v>145</v>
      </c>
      <c r="E406" s="174" t="s">
        <v>1171</v>
      </c>
      <c r="F406" s="175" t="s">
        <v>1172</v>
      </c>
      <c r="G406" s="176" t="s">
        <v>153</v>
      </c>
      <c r="H406" s="177">
        <v>2.7999999999999998</v>
      </c>
      <c r="I406" s="178"/>
      <c r="J406" s="179">
        <f>ROUND(I406*H406,2)</f>
        <v>0</v>
      </c>
      <c r="K406" s="180"/>
      <c r="L406" s="39"/>
      <c r="M406" s="181" t="s">
        <v>1</v>
      </c>
      <c r="N406" s="182" t="s">
        <v>43</v>
      </c>
      <c r="O406" s="77"/>
      <c r="P406" s="183">
        <f>O406*H406</f>
        <v>0</v>
      </c>
      <c r="Q406" s="183">
        <v>0.063</v>
      </c>
      <c r="R406" s="183">
        <f>Q406*H406</f>
        <v>0.1764</v>
      </c>
      <c r="S406" s="183">
        <v>0</v>
      </c>
      <c r="T406" s="18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85" t="s">
        <v>149</v>
      </c>
      <c r="AT406" s="185" t="s">
        <v>145</v>
      </c>
      <c r="AU406" s="185" t="s">
        <v>88</v>
      </c>
      <c r="AY406" s="19" t="s">
        <v>143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9" t="s">
        <v>86</v>
      </c>
      <c r="BK406" s="186">
        <f>ROUND(I406*H406,2)</f>
        <v>0</v>
      </c>
      <c r="BL406" s="19" t="s">
        <v>149</v>
      </c>
      <c r="BM406" s="185" t="s">
        <v>1173</v>
      </c>
    </row>
    <row r="407" s="14" customFormat="1">
      <c r="A407" s="14"/>
      <c r="B407" s="195"/>
      <c r="C407" s="14"/>
      <c r="D407" s="188" t="s">
        <v>155</v>
      </c>
      <c r="E407" s="196" t="s">
        <v>1</v>
      </c>
      <c r="F407" s="197" t="s">
        <v>1174</v>
      </c>
      <c r="G407" s="14"/>
      <c r="H407" s="198">
        <v>2.7999999999999998</v>
      </c>
      <c r="I407" s="199"/>
      <c r="J407" s="14"/>
      <c r="K407" s="14"/>
      <c r="L407" s="195"/>
      <c r="M407" s="200"/>
      <c r="N407" s="201"/>
      <c r="O407" s="201"/>
      <c r="P407" s="201"/>
      <c r="Q407" s="201"/>
      <c r="R407" s="201"/>
      <c r="S407" s="201"/>
      <c r="T407" s="20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196" t="s">
        <v>155</v>
      </c>
      <c r="AU407" s="196" t="s">
        <v>88</v>
      </c>
      <c r="AV407" s="14" t="s">
        <v>88</v>
      </c>
      <c r="AW407" s="14" t="s">
        <v>34</v>
      </c>
      <c r="AX407" s="14" t="s">
        <v>86</v>
      </c>
      <c r="AY407" s="196" t="s">
        <v>143</v>
      </c>
    </row>
    <row r="408" s="2" customFormat="1" ht="33" customHeight="1">
      <c r="A408" s="38"/>
      <c r="B408" s="172"/>
      <c r="C408" s="173" t="s">
        <v>516</v>
      </c>
      <c r="D408" s="173" t="s">
        <v>145</v>
      </c>
      <c r="E408" s="174" t="s">
        <v>1175</v>
      </c>
      <c r="F408" s="175" t="s">
        <v>1176</v>
      </c>
      <c r="G408" s="176" t="s">
        <v>153</v>
      </c>
      <c r="H408" s="177">
        <v>96</v>
      </c>
      <c r="I408" s="178"/>
      <c r="J408" s="179">
        <f>ROUND(I408*H408,2)</f>
        <v>0</v>
      </c>
      <c r="K408" s="180"/>
      <c r="L408" s="39"/>
      <c r="M408" s="181" t="s">
        <v>1</v>
      </c>
      <c r="N408" s="182" t="s">
        <v>43</v>
      </c>
      <c r="O408" s="77"/>
      <c r="P408" s="183">
        <f>O408*H408</f>
        <v>0</v>
      </c>
      <c r="Q408" s="183">
        <v>0.0025000000000000001</v>
      </c>
      <c r="R408" s="183">
        <f>Q408*H408</f>
        <v>0.23999999999999999</v>
      </c>
      <c r="S408" s="183">
        <v>0</v>
      </c>
      <c r="T408" s="18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85" t="s">
        <v>149</v>
      </c>
      <c r="AT408" s="185" t="s">
        <v>145</v>
      </c>
      <c r="AU408" s="185" t="s">
        <v>88</v>
      </c>
      <c r="AY408" s="19" t="s">
        <v>143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9" t="s">
        <v>86</v>
      </c>
      <c r="BK408" s="186">
        <f>ROUND(I408*H408,2)</f>
        <v>0</v>
      </c>
      <c r="BL408" s="19" t="s">
        <v>149</v>
      </c>
      <c r="BM408" s="185" t="s">
        <v>1177</v>
      </c>
    </row>
    <row r="409" s="14" customFormat="1">
      <c r="A409" s="14"/>
      <c r="B409" s="195"/>
      <c r="C409" s="14"/>
      <c r="D409" s="188" t="s">
        <v>155</v>
      </c>
      <c r="E409" s="196" t="s">
        <v>1</v>
      </c>
      <c r="F409" s="197" t="s">
        <v>945</v>
      </c>
      <c r="G409" s="14"/>
      <c r="H409" s="198">
        <v>96</v>
      </c>
      <c r="I409" s="199"/>
      <c r="J409" s="14"/>
      <c r="K409" s="14"/>
      <c r="L409" s="195"/>
      <c r="M409" s="200"/>
      <c r="N409" s="201"/>
      <c r="O409" s="201"/>
      <c r="P409" s="201"/>
      <c r="Q409" s="201"/>
      <c r="R409" s="201"/>
      <c r="S409" s="201"/>
      <c r="T409" s="20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6" t="s">
        <v>155</v>
      </c>
      <c r="AU409" s="196" t="s">
        <v>88</v>
      </c>
      <c r="AV409" s="14" t="s">
        <v>88</v>
      </c>
      <c r="AW409" s="14" t="s">
        <v>34</v>
      </c>
      <c r="AX409" s="14" t="s">
        <v>86</v>
      </c>
      <c r="AY409" s="196" t="s">
        <v>143</v>
      </c>
    </row>
    <row r="410" s="2" customFormat="1" ht="24.15" customHeight="1">
      <c r="A410" s="38"/>
      <c r="B410" s="172"/>
      <c r="C410" s="219" t="s">
        <v>521</v>
      </c>
      <c r="D410" s="219" t="s">
        <v>367</v>
      </c>
      <c r="E410" s="220" t="s">
        <v>1178</v>
      </c>
      <c r="F410" s="221" t="s">
        <v>1179</v>
      </c>
      <c r="G410" s="222" t="s">
        <v>153</v>
      </c>
      <c r="H410" s="223">
        <v>97.920000000000002</v>
      </c>
      <c r="I410" s="224"/>
      <c r="J410" s="225">
        <f>ROUND(I410*H410,2)</f>
        <v>0</v>
      </c>
      <c r="K410" s="226"/>
      <c r="L410" s="227"/>
      <c r="M410" s="228" t="s">
        <v>1</v>
      </c>
      <c r="N410" s="229" t="s">
        <v>43</v>
      </c>
      <c r="O410" s="77"/>
      <c r="P410" s="183">
        <f>O410*H410</f>
        <v>0</v>
      </c>
      <c r="Q410" s="183">
        <v>0.090999999999999998</v>
      </c>
      <c r="R410" s="183">
        <f>Q410*H410</f>
        <v>8.9107199999999995</v>
      </c>
      <c r="S410" s="183">
        <v>0</v>
      </c>
      <c r="T410" s="184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85" t="s">
        <v>206</v>
      </c>
      <c r="AT410" s="185" t="s">
        <v>367</v>
      </c>
      <c r="AU410" s="185" t="s">
        <v>88</v>
      </c>
      <c r="AY410" s="19" t="s">
        <v>143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9" t="s">
        <v>86</v>
      </c>
      <c r="BK410" s="186">
        <f>ROUND(I410*H410,2)</f>
        <v>0</v>
      </c>
      <c r="BL410" s="19" t="s">
        <v>149</v>
      </c>
      <c r="BM410" s="185" t="s">
        <v>1180</v>
      </c>
    </row>
    <row r="411" s="14" customFormat="1">
      <c r="A411" s="14"/>
      <c r="B411" s="195"/>
      <c r="C411" s="14"/>
      <c r="D411" s="188" t="s">
        <v>155</v>
      </c>
      <c r="E411" s="196" t="s">
        <v>1</v>
      </c>
      <c r="F411" s="197" t="s">
        <v>1181</v>
      </c>
      <c r="G411" s="14"/>
      <c r="H411" s="198">
        <v>97.920000000000002</v>
      </c>
      <c r="I411" s="199"/>
      <c r="J411" s="14"/>
      <c r="K411" s="14"/>
      <c r="L411" s="195"/>
      <c r="M411" s="200"/>
      <c r="N411" s="201"/>
      <c r="O411" s="201"/>
      <c r="P411" s="201"/>
      <c r="Q411" s="201"/>
      <c r="R411" s="201"/>
      <c r="S411" s="201"/>
      <c r="T411" s="20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196" t="s">
        <v>155</v>
      </c>
      <c r="AU411" s="196" t="s">
        <v>88</v>
      </c>
      <c r="AV411" s="14" t="s">
        <v>88</v>
      </c>
      <c r="AW411" s="14" t="s">
        <v>34</v>
      </c>
      <c r="AX411" s="14" t="s">
        <v>86</v>
      </c>
      <c r="AY411" s="196" t="s">
        <v>143</v>
      </c>
    </row>
    <row r="412" s="12" customFormat="1" ht="22.8" customHeight="1">
      <c r="A412" s="12"/>
      <c r="B412" s="159"/>
      <c r="C412" s="12"/>
      <c r="D412" s="160" t="s">
        <v>77</v>
      </c>
      <c r="E412" s="170" t="s">
        <v>212</v>
      </c>
      <c r="F412" s="170" t="s">
        <v>439</v>
      </c>
      <c r="G412" s="12"/>
      <c r="H412" s="12"/>
      <c r="I412" s="162"/>
      <c r="J412" s="171">
        <f>BK412</f>
        <v>0</v>
      </c>
      <c r="K412" s="12"/>
      <c r="L412" s="159"/>
      <c r="M412" s="164"/>
      <c r="N412" s="165"/>
      <c r="O412" s="165"/>
      <c r="P412" s="166">
        <f>SUM(P413:P424)</f>
        <v>0</v>
      </c>
      <c r="Q412" s="165"/>
      <c r="R412" s="166">
        <f>SUM(R413:R424)</f>
        <v>0.0044770000000000001</v>
      </c>
      <c r="S412" s="165"/>
      <c r="T412" s="16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60" t="s">
        <v>86</v>
      </c>
      <c r="AT412" s="168" t="s">
        <v>77</v>
      </c>
      <c r="AU412" s="168" t="s">
        <v>86</v>
      </c>
      <c r="AY412" s="160" t="s">
        <v>143</v>
      </c>
      <c r="BK412" s="169">
        <f>SUM(BK413:BK424)</f>
        <v>0</v>
      </c>
    </row>
    <row r="413" s="2" customFormat="1" ht="33" customHeight="1">
      <c r="A413" s="38"/>
      <c r="B413" s="172"/>
      <c r="C413" s="173" t="s">
        <v>526</v>
      </c>
      <c r="D413" s="173" t="s">
        <v>145</v>
      </c>
      <c r="E413" s="174" t="s">
        <v>1182</v>
      </c>
      <c r="F413" s="175" t="s">
        <v>1183</v>
      </c>
      <c r="G413" s="176" t="s">
        <v>153</v>
      </c>
      <c r="H413" s="177">
        <v>67.140000000000001</v>
      </c>
      <c r="I413" s="178"/>
      <c r="J413" s="179">
        <f>ROUND(I413*H413,2)</f>
        <v>0</v>
      </c>
      <c r="K413" s="180"/>
      <c r="L413" s="39"/>
      <c r="M413" s="181" t="s">
        <v>1</v>
      </c>
      <c r="N413" s="182" t="s">
        <v>43</v>
      </c>
      <c r="O413" s="77"/>
      <c r="P413" s="183">
        <f>O413*H413</f>
        <v>0</v>
      </c>
      <c r="Q413" s="183">
        <v>0</v>
      </c>
      <c r="R413" s="183">
        <f>Q413*H413</f>
        <v>0</v>
      </c>
      <c r="S413" s="183">
        <v>0</v>
      </c>
      <c r="T413" s="184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85" t="s">
        <v>149</v>
      </c>
      <c r="AT413" s="185" t="s">
        <v>145</v>
      </c>
      <c r="AU413" s="185" t="s">
        <v>88</v>
      </c>
      <c r="AY413" s="19" t="s">
        <v>143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9" t="s">
        <v>86</v>
      </c>
      <c r="BK413" s="186">
        <f>ROUND(I413*H413,2)</f>
        <v>0</v>
      </c>
      <c r="BL413" s="19" t="s">
        <v>149</v>
      </c>
      <c r="BM413" s="185" t="s">
        <v>1184</v>
      </c>
    </row>
    <row r="414" s="14" customFormat="1">
      <c r="A414" s="14"/>
      <c r="B414" s="195"/>
      <c r="C414" s="14"/>
      <c r="D414" s="188" t="s">
        <v>155</v>
      </c>
      <c r="E414" s="196" t="s">
        <v>1</v>
      </c>
      <c r="F414" s="197" t="s">
        <v>1185</v>
      </c>
      <c r="G414" s="14"/>
      <c r="H414" s="198">
        <v>44.039999999999999</v>
      </c>
      <c r="I414" s="199"/>
      <c r="J414" s="14"/>
      <c r="K414" s="14"/>
      <c r="L414" s="195"/>
      <c r="M414" s="200"/>
      <c r="N414" s="201"/>
      <c r="O414" s="201"/>
      <c r="P414" s="201"/>
      <c r="Q414" s="201"/>
      <c r="R414" s="201"/>
      <c r="S414" s="201"/>
      <c r="T414" s="20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6" t="s">
        <v>155</v>
      </c>
      <c r="AU414" s="196" t="s">
        <v>88</v>
      </c>
      <c r="AV414" s="14" t="s">
        <v>88</v>
      </c>
      <c r="AW414" s="14" t="s">
        <v>34</v>
      </c>
      <c r="AX414" s="14" t="s">
        <v>78</v>
      </c>
      <c r="AY414" s="196" t="s">
        <v>143</v>
      </c>
    </row>
    <row r="415" s="14" customFormat="1">
      <c r="A415" s="14"/>
      <c r="B415" s="195"/>
      <c r="C415" s="14"/>
      <c r="D415" s="188" t="s">
        <v>155</v>
      </c>
      <c r="E415" s="196" t="s">
        <v>1</v>
      </c>
      <c r="F415" s="197" t="s">
        <v>1186</v>
      </c>
      <c r="G415" s="14"/>
      <c r="H415" s="198">
        <v>23.100000000000001</v>
      </c>
      <c r="I415" s="199"/>
      <c r="J415" s="14"/>
      <c r="K415" s="14"/>
      <c r="L415" s="195"/>
      <c r="M415" s="200"/>
      <c r="N415" s="201"/>
      <c r="O415" s="201"/>
      <c r="P415" s="201"/>
      <c r="Q415" s="201"/>
      <c r="R415" s="201"/>
      <c r="S415" s="201"/>
      <c r="T415" s="20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196" t="s">
        <v>155</v>
      </c>
      <c r="AU415" s="196" t="s">
        <v>88</v>
      </c>
      <c r="AV415" s="14" t="s">
        <v>88</v>
      </c>
      <c r="AW415" s="14" t="s">
        <v>34</v>
      </c>
      <c r="AX415" s="14" t="s">
        <v>78</v>
      </c>
      <c r="AY415" s="196" t="s">
        <v>143</v>
      </c>
    </row>
    <row r="416" s="15" customFormat="1">
      <c r="A416" s="15"/>
      <c r="B416" s="203"/>
      <c r="C416" s="15"/>
      <c r="D416" s="188" t="s">
        <v>155</v>
      </c>
      <c r="E416" s="204" t="s">
        <v>1</v>
      </c>
      <c r="F416" s="205" t="s">
        <v>163</v>
      </c>
      <c r="G416" s="15"/>
      <c r="H416" s="206">
        <v>67.140000000000001</v>
      </c>
      <c r="I416" s="207"/>
      <c r="J416" s="15"/>
      <c r="K416" s="15"/>
      <c r="L416" s="203"/>
      <c r="M416" s="208"/>
      <c r="N416" s="209"/>
      <c r="O416" s="209"/>
      <c r="P416" s="209"/>
      <c r="Q416" s="209"/>
      <c r="R416" s="209"/>
      <c r="S416" s="209"/>
      <c r="T416" s="210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04" t="s">
        <v>155</v>
      </c>
      <c r="AU416" s="204" t="s">
        <v>88</v>
      </c>
      <c r="AV416" s="15" t="s">
        <v>149</v>
      </c>
      <c r="AW416" s="15" t="s">
        <v>34</v>
      </c>
      <c r="AX416" s="15" t="s">
        <v>86</v>
      </c>
      <c r="AY416" s="204" t="s">
        <v>143</v>
      </c>
    </row>
    <row r="417" s="2" customFormat="1" ht="33" customHeight="1">
      <c r="A417" s="38"/>
      <c r="B417" s="172"/>
      <c r="C417" s="173" t="s">
        <v>532</v>
      </c>
      <c r="D417" s="173" t="s">
        <v>145</v>
      </c>
      <c r="E417" s="174" t="s">
        <v>1187</v>
      </c>
      <c r="F417" s="175" t="s">
        <v>1188</v>
      </c>
      <c r="G417" s="176" t="s">
        <v>153</v>
      </c>
      <c r="H417" s="177">
        <v>67.140000000000001</v>
      </c>
      <c r="I417" s="178"/>
      <c r="J417" s="179">
        <f>ROUND(I417*H417,2)</f>
        <v>0</v>
      </c>
      <c r="K417" s="180"/>
      <c r="L417" s="39"/>
      <c r="M417" s="181" t="s">
        <v>1</v>
      </c>
      <c r="N417" s="182" t="s">
        <v>43</v>
      </c>
      <c r="O417" s="77"/>
      <c r="P417" s="183">
        <f>O417*H417</f>
        <v>0</v>
      </c>
      <c r="Q417" s="183">
        <v>0</v>
      </c>
      <c r="R417" s="183">
        <f>Q417*H417</f>
        <v>0</v>
      </c>
      <c r="S417" s="183">
        <v>0</v>
      </c>
      <c r="T417" s="18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185" t="s">
        <v>149</v>
      </c>
      <c r="AT417" s="185" t="s">
        <v>145</v>
      </c>
      <c r="AU417" s="185" t="s">
        <v>88</v>
      </c>
      <c r="AY417" s="19" t="s">
        <v>143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19" t="s">
        <v>86</v>
      </c>
      <c r="BK417" s="186">
        <f>ROUND(I417*H417,2)</f>
        <v>0</v>
      </c>
      <c r="BL417" s="19" t="s">
        <v>149</v>
      </c>
      <c r="BM417" s="185" t="s">
        <v>1189</v>
      </c>
    </row>
    <row r="418" s="14" customFormat="1">
      <c r="A418" s="14"/>
      <c r="B418" s="195"/>
      <c r="C418" s="14"/>
      <c r="D418" s="188" t="s">
        <v>155</v>
      </c>
      <c r="E418" s="196" t="s">
        <v>1</v>
      </c>
      <c r="F418" s="197" t="s">
        <v>1190</v>
      </c>
      <c r="G418" s="14"/>
      <c r="H418" s="198">
        <v>67.140000000000001</v>
      </c>
      <c r="I418" s="199"/>
      <c r="J418" s="14"/>
      <c r="K418" s="14"/>
      <c r="L418" s="195"/>
      <c r="M418" s="200"/>
      <c r="N418" s="201"/>
      <c r="O418" s="201"/>
      <c r="P418" s="201"/>
      <c r="Q418" s="201"/>
      <c r="R418" s="201"/>
      <c r="S418" s="201"/>
      <c r="T418" s="20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6" t="s">
        <v>155</v>
      </c>
      <c r="AU418" s="196" t="s">
        <v>88</v>
      </c>
      <c r="AV418" s="14" t="s">
        <v>88</v>
      </c>
      <c r="AW418" s="14" t="s">
        <v>34</v>
      </c>
      <c r="AX418" s="14" t="s">
        <v>86</v>
      </c>
      <c r="AY418" s="196" t="s">
        <v>143</v>
      </c>
    </row>
    <row r="419" s="2" customFormat="1" ht="33" customHeight="1">
      <c r="A419" s="38"/>
      <c r="B419" s="172"/>
      <c r="C419" s="173" t="s">
        <v>537</v>
      </c>
      <c r="D419" s="173" t="s">
        <v>145</v>
      </c>
      <c r="E419" s="174" t="s">
        <v>1191</v>
      </c>
      <c r="F419" s="175" t="s">
        <v>1192</v>
      </c>
      <c r="G419" s="176" t="s">
        <v>153</v>
      </c>
      <c r="H419" s="177">
        <v>2014.2000000000001</v>
      </c>
      <c r="I419" s="178"/>
      <c r="J419" s="179">
        <f>ROUND(I419*H419,2)</f>
        <v>0</v>
      </c>
      <c r="K419" s="180"/>
      <c r="L419" s="39"/>
      <c r="M419" s="181" t="s">
        <v>1</v>
      </c>
      <c r="N419" s="182" t="s">
        <v>43</v>
      </c>
      <c r="O419" s="77"/>
      <c r="P419" s="183">
        <f>O419*H419</f>
        <v>0</v>
      </c>
      <c r="Q419" s="183">
        <v>0</v>
      </c>
      <c r="R419" s="183">
        <f>Q419*H419</f>
        <v>0</v>
      </c>
      <c r="S419" s="183">
        <v>0</v>
      </c>
      <c r="T419" s="18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85" t="s">
        <v>149</v>
      </c>
      <c r="AT419" s="185" t="s">
        <v>145</v>
      </c>
      <c r="AU419" s="185" t="s">
        <v>88</v>
      </c>
      <c r="AY419" s="19" t="s">
        <v>143</v>
      </c>
      <c r="BE419" s="186">
        <f>IF(N419="základní",J419,0)</f>
        <v>0</v>
      </c>
      <c r="BF419" s="186">
        <f>IF(N419="snížená",J419,0)</f>
        <v>0</v>
      </c>
      <c r="BG419" s="186">
        <f>IF(N419="zákl. přenesená",J419,0)</f>
        <v>0</v>
      </c>
      <c r="BH419" s="186">
        <f>IF(N419="sníž. přenesená",J419,0)</f>
        <v>0</v>
      </c>
      <c r="BI419" s="186">
        <f>IF(N419="nulová",J419,0)</f>
        <v>0</v>
      </c>
      <c r="BJ419" s="19" t="s">
        <v>86</v>
      </c>
      <c r="BK419" s="186">
        <f>ROUND(I419*H419,2)</f>
        <v>0</v>
      </c>
      <c r="BL419" s="19" t="s">
        <v>149</v>
      </c>
      <c r="BM419" s="185" t="s">
        <v>1193</v>
      </c>
    </row>
    <row r="420" s="14" customFormat="1">
      <c r="A420" s="14"/>
      <c r="B420" s="195"/>
      <c r="C420" s="14"/>
      <c r="D420" s="188" t="s">
        <v>155</v>
      </c>
      <c r="E420" s="196" t="s">
        <v>1</v>
      </c>
      <c r="F420" s="197" t="s">
        <v>1194</v>
      </c>
      <c r="G420" s="14"/>
      <c r="H420" s="198">
        <v>2014.2000000000001</v>
      </c>
      <c r="I420" s="199"/>
      <c r="J420" s="14"/>
      <c r="K420" s="14"/>
      <c r="L420" s="195"/>
      <c r="M420" s="200"/>
      <c r="N420" s="201"/>
      <c r="O420" s="201"/>
      <c r="P420" s="201"/>
      <c r="Q420" s="201"/>
      <c r="R420" s="201"/>
      <c r="S420" s="201"/>
      <c r="T420" s="20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6" t="s">
        <v>155</v>
      </c>
      <c r="AU420" s="196" t="s">
        <v>88</v>
      </c>
      <c r="AV420" s="14" t="s">
        <v>88</v>
      </c>
      <c r="AW420" s="14" t="s">
        <v>34</v>
      </c>
      <c r="AX420" s="14" t="s">
        <v>86</v>
      </c>
      <c r="AY420" s="196" t="s">
        <v>143</v>
      </c>
    </row>
    <row r="421" s="2" customFormat="1" ht="33" customHeight="1">
      <c r="A421" s="38"/>
      <c r="B421" s="172"/>
      <c r="C421" s="173" t="s">
        <v>542</v>
      </c>
      <c r="D421" s="173" t="s">
        <v>145</v>
      </c>
      <c r="E421" s="174" t="s">
        <v>1195</v>
      </c>
      <c r="F421" s="175" t="s">
        <v>1196</v>
      </c>
      <c r="G421" s="176" t="s">
        <v>153</v>
      </c>
      <c r="H421" s="177">
        <v>4.9000000000000004</v>
      </c>
      <c r="I421" s="178"/>
      <c r="J421" s="179">
        <f>ROUND(I421*H421,2)</f>
        <v>0</v>
      </c>
      <c r="K421" s="180"/>
      <c r="L421" s="39"/>
      <c r="M421" s="181" t="s">
        <v>1</v>
      </c>
      <c r="N421" s="182" t="s">
        <v>43</v>
      </c>
      <c r="O421" s="77"/>
      <c r="P421" s="183">
        <f>O421*H421</f>
        <v>0</v>
      </c>
      <c r="Q421" s="183">
        <v>0.00012999999999999999</v>
      </c>
      <c r="R421" s="183">
        <f>Q421*H421</f>
        <v>0.00063699999999999998</v>
      </c>
      <c r="S421" s="183">
        <v>0</v>
      </c>
      <c r="T421" s="184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185" t="s">
        <v>149</v>
      </c>
      <c r="AT421" s="185" t="s">
        <v>145</v>
      </c>
      <c r="AU421" s="185" t="s">
        <v>88</v>
      </c>
      <c r="AY421" s="19" t="s">
        <v>143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9" t="s">
        <v>86</v>
      </c>
      <c r="BK421" s="186">
        <f>ROUND(I421*H421,2)</f>
        <v>0</v>
      </c>
      <c r="BL421" s="19" t="s">
        <v>149</v>
      </c>
      <c r="BM421" s="185" t="s">
        <v>1197</v>
      </c>
    </row>
    <row r="422" s="14" customFormat="1">
      <c r="A422" s="14"/>
      <c r="B422" s="195"/>
      <c r="C422" s="14"/>
      <c r="D422" s="188" t="s">
        <v>155</v>
      </c>
      <c r="E422" s="196" t="s">
        <v>1</v>
      </c>
      <c r="F422" s="197" t="s">
        <v>1198</v>
      </c>
      <c r="G422" s="14"/>
      <c r="H422" s="198">
        <v>4.9000000000000004</v>
      </c>
      <c r="I422" s="199"/>
      <c r="J422" s="14"/>
      <c r="K422" s="14"/>
      <c r="L422" s="195"/>
      <c r="M422" s="200"/>
      <c r="N422" s="201"/>
      <c r="O422" s="201"/>
      <c r="P422" s="201"/>
      <c r="Q422" s="201"/>
      <c r="R422" s="201"/>
      <c r="S422" s="201"/>
      <c r="T422" s="20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6" t="s">
        <v>155</v>
      </c>
      <c r="AU422" s="196" t="s">
        <v>88</v>
      </c>
      <c r="AV422" s="14" t="s">
        <v>88</v>
      </c>
      <c r="AW422" s="14" t="s">
        <v>34</v>
      </c>
      <c r="AX422" s="14" t="s">
        <v>86</v>
      </c>
      <c r="AY422" s="196" t="s">
        <v>143</v>
      </c>
    </row>
    <row r="423" s="2" customFormat="1" ht="24.15" customHeight="1">
      <c r="A423" s="38"/>
      <c r="B423" s="172"/>
      <c r="C423" s="173" t="s">
        <v>546</v>
      </c>
      <c r="D423" s="173" t="s">
        <v>145</v>
      </c>
      <c r="E423" s="174" t="s">
        <v>1199</v>
      </c>
      <c r="F423" s="175" t="s">
        <v>1200</v>
      </c>
      <c r="G423" s="176" t="s">
        <v>153</v>
      </c>
      <c r="H423" s="177">
        <v>96</v>
      </c>
      <c r="I423" s="178"/>
      <c r="J423" s="179">
        <f>ROUND(I423*H423,2)</f>
        <v>0</v>
      </c>
      <c r="K423" s="180"/>
      <c r="L423" s="39"/>
      <c r="M423" s="181" t="s">
        <v>1</v>
      </c>
      <c r="N423" s="182" t="s">
        <v>43</v>
      </c>
      <c r="O423" s="77"/>
      <c r="P423" s="183">
        <f>O423*H423</f>
        <v>0</v>
      </c>
      <c r="Q423" s="183">
        <v>4.0000000000000003E-05</v>
      </c>
      <c r="R423" s="183">
        <f>Q423*H423</f>
        <v>0.0038400000000000005</v>
      </c>
      <c r="S423" s="183">
        <v>0</v>
      </c>
      <c r="T423" s="18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85" t="s">
        <v>149</v>
      </c>
      <c r="AT423" s="185" t="s">
        <v>145</v>
      </c>
      <c r="AU423" s="185" t="s">
        <v>88</v>
      </c>
      <c r="AY423" s="19" t="s">
        <v>143</v>
      </c>
      <c r="BE423" s="186">
        <f>IF(N423="základní",J423,0)</f>
        <v>0</v>
      </c>
      <c r="BF423" s="186">
        <f>IF(N423="snížená",J423,0)</f>
        <v>0</v>
      </c>
      <c r="BG423" s="186">
        <f>IF(N423="zákl. přenesená",J423,0)</f>
        <v>0</v>
      </c>
      <c r="BH423" s="186">
        <f>IF(N423="sníž. přenesená",J423,0)</f>
        <v>0</v>
      </c>
      <c r="BI423" s="186">
        <f>IF(N423="nulová",J423,0)</f>
        <v>0</v>
      </c>
      <c r="BJ423" s="19" t="s">
        <v>86</v>
      </c>
      <c r="BK423" s="186">
        <f>ROUND(I423*H423,2)</f>
        <v>0</v>
      </c>
      <c r="BL423" s="19" t="s">
        <v>149</v>
      </c>
      <c r="BM423" s="185" t="s">
        <v>1201</v>
      </c>
    </row>
    <row r="424" s="14" customFormat="1">
      <c r="A424" s="14"/>
      <c r="B424" s="195"/>
      <c r="C424" s="14"/>
      <c r="D424" s="188" t="s">
        <v>155</v>
      </c>
      <c r="E424" s="196" t="s">
        <v>1</v>
      </c>
      <c r="F424" s="197" t="s">
        <v>945</v>
      </c>
      <c r="G424" s="14"/>
      <c r="H424" s="198">
        <v>96</v>
      </c>
      <c r="I424" s="199"/>
      <c r="J424" s="14"/>
      <c r="K424" s="14"/>
      <c r="L424" s="195"/>
      <c r="M424" s="200"/>
      <c r="N424" s="201"/>
      <c r="O424" s="201"/>
      <c r="P424" s="201"/>
      <c r="Q424" s="201"/>
      <c r="R424" s="201"/>
      <c r="S424" s="201"/>
      <c r="T424" s="20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6" t="s">
        <v>155</v>
      </c>
      <c r="AU424" s="196" t="s">
        <v>88</v>
      </c>
      <c r="AV424" s="14" t="s">
        <v>88</v>
      </c>
      <c r="AW424" s="14" t="s">
        <v>34</v>
      </c>
      <c r="AX424" s="14" t="s">
        <v>86</v>
      </c>
      <c r="AY424" s="196" t="s">
        <v>143</v>
      </c>
    </row>
    <row r="425" s="12" customFormat="1" ht="22.8" customHeight="1">
      <c r="A425" s="12"/>
      <c r="B425" s="159"/>
      <c r="C425" s="12"/>
      <c r="D425" s="160" t="s">
        <v>77</v>
      </c>
      <c r="E425" s="170" t="s">
        <v>607</v>
      </c>
      <c r="F425" s="170" t="s">
        <v>608</v>
      </c>
      <c r="G425" s="12"/>
      <c r="H425" s="12"/>
      <c r="I425" s="162"/>
      <c r="J425" s="171">
        <f>BK425</f>
        <v>0</v>
      </c>
      <c r="K425" s="12"/>
      <c r="L425" s="159"/>
      <c r="M425" s="164"/>
      <c r="N425" s="165"/>
      <c r="O425" s="165"/>
      <c r="P425" s="166">
        <f>P426</f>
        <v>0</v>
      </c>
      <c r="Q425" s="165"/>
      <c r="R425" s="166">
        <f>R426</f>
        <v>0</v>
      </c>
      <c r="S425" s="165"/>
      <c r="T425" s="167">
        <f>T426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60" t="s">
        <v>86</v>
      </c>
      <c r="AT425" s="168" t="s">
        <v>77</v>
      </c>
      <c r="AU425" s="168" t="s">
        <v>86</v>
      </c>
      <c r="AY425" s="160" t="s">
        <v>143</v>
      </c>
      <c r="BK425" s="169">
        <f>BK426</f>
        <v>0</v>
      </c>
    </row>
    <row r="426" s="2" customFormat="1" ht="16.5" customHeight="1">
      <c r="A426" s="38"/>
      <c r="B426" s="172"/>
      <c r="C426" s="173" t="s">
        <v>550</v>
      </c>
      <c r="D426" s="173" t="s">
        <v>145</v>
      </c>
      <c r="E426" s="174" t="s">
        <v>1202</v>
      </c>
      <c r="F426" s="175" t="s">
        <v>1203</v>
      </c>
      <c r="G426" s="176" t="s">
        <v>281</v>
      </c>
      <c r="H426" s="177">
        <v>271.94099999999997</v>
      </c>
      <c r="I426" s="178"/>
      <c r="J426" s="179">
        <f>ROUND(I426*H426,2)</f>
        <v>0</v>
      </c>
      <c r="K426" s="180"/>
      <c r="L426" s="39"/>
      <c r="M426" s="181" t="s">
        <v>1</v>
      </c>
      <c r="N426" s="182" t="s">
        <v>43</v>
      </c>
      <c r="O426" s="77"/>
      <c r="P426" s="183">
        <f>O426*H426</f>
        <v>0</v>
      </c>
      <c r="Q426" s="183">
        <v>0</v>
      </c>
      <c r="R426" s="183">
        <f>Q426*H426</f>
        <v>0</v>
      </c>
      <c r="S426" s="183">
        <v>0</v>
      </c>
      <c r="T426" s="18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85" t="s">
        <v>149</v>
      </c>
      <c r="AT426" s="185" t="s">
        <v>145</v>
      </c>
      <c r="AU426" s="185" t="s">
        <v>88</v>
      </c>
      <c r="AY426" s="19" t="s">
        <v>143</v>
      </c>
      <c r="BE426" s="186">
        <f>IF(N426="základní",J426,0)</f>
        <v>0</v>
      </c>
      <c r="BF426" s="186">
        <f>IF(N426="snížená",J426,0)</f>
        <v>0</v>
      </c>
      <c r="BG426" s="186">
        <f>IF(N426="zákl. přenesená",J426,0)</f>
        <v>0</v>
      </c>
      <c r="BH426" s="186">
        <f>IF(N426="sníž. přenesená",J426,0)</f>
        <v>0</v>
      </c>
      <c r="BI426" s="186">
        <f>IF(N426="nulová",J426,0)</f>
        <v>0</v>
      </c>
      <c r="BJ426" s="19" t="s">
        <v>86</v>
      </c>
      <c r="BK426" s="186">
        <f>ROUND(I426*H426,2)</f>
        <v>0</v>
      </c>
      <c r="BL426" s="19" t="s">
        <v>149</v>
      </c>
      <c r="BM426" s="185" t="s">
        <v>1204</v>
      </c>
    </row>
    <row r="427" s="12" customFormat="1" ht="25.92" customHeight="1">
      <c r="A427" s="12"/>
      <c r="B427" s="159"/>
      <c r="C427" s="12"/>
      <c r="D427" s="160" t="s">
        <v>77</v>
      </c>
      <c r="E427" s="161" t="s">
        <v>613</v>
      </c>
      <c r="F427" s="161" t="s">
        <v>614</v>
      </c>
      <c r="G427" s="12"/>
      <c r="H427" s="12"/>
      <c r="I427" s="162"/>
      <c r="J427" s="163">
        <f>BK427</f>
        <v>0</v>
      </c>
      <c r="K427" s="12"/>
      <c r="L427" s="159"/>
      <c r="M427" s="164"/>
      <c r="N427" s="165"/>
      <c r="O427" s="165"/>
      <c r="P427" s="166">
        <f>P428+P461+P495+P522+P524+P526+P528+P530+P538+P544+P560+P578+P593+P610+P637</f>
        <v>0</v>
      </c>
      <c r="Q427" s="165"/>
      <c r="R427" s="166">
        <f>R428+R461+R495+R522+R524+R526+R528+R530+R538+R544+R560+R578+R593+R610+R637</f>
        <v>10.059789739999999</v>
      </c>
      <c r="S427" s="165"/>
      <c r="T427" s="167">
        <f>T428+T461+T495+T522+T524+T526+T528+T530+T538+T544+T560+T578+T593+T610+T637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160" t="s">
        <v>88</v>
      </c>
      <c r="AT427" s="168" t="s">
        <v>77</v>
      </c>
      <c r="AU427" s="168" t="s">
        <v>78</v>
      </c>
      <c r="AY427" s="160" t="s">
        <v>143</v>
      </c>
      <c r="BK427" s="169">
        <f>BK428+BK461+BK495+BK522+BK524+BK526+BK528+BK530+BK538+BK544+BK560+BK578+BK593+BK610+BK637</f>
        <v>0</v>
      </c>
    </row>
    <row r="428" s="12" customFormat="1" ht="22.8" customHeight="1">
      <c r="A428" s="12"/>
      <c r="B428" s="159"/>
      <c r="C428" s="12"/>
      <c r="D428" s="160" t="s">
        <v>77</v>
      </c>
      <c r="E428" s="170" t="s">
        <v>1205</v>
      </c>
      <c r="F428" s="170" t="s">
        <v>1206</v>
      </c>
      <c r="G428" s="12"/>
      <c r="H428" s="12"/>
      <c r="I428" s="162"/>
      <c r="J428" s="171">
        <f>BK428</f>
        <v>0</v>
      </c>
      <c r="K428" s="12"/>
      <c r="L428" s="159"/>
      <c r="M428" s="164"/>
      <c r="N428" s="165"/>
      <c r="O428" s="165"/>
      <c r="P428" s="166">
        <f>SUM(P429:P460)</f>
        <v>0</v>
      </c>
      <c r="Q428" s="165"/>
      <c r="R428" s="166">
        <f>SUM(R429:R460)</f>
        <v>2.3346046400000002</v>
      </c>
      <c r="S428" s="165"/>
      <c r="T428" s="167">
        <f>SUM(T429:T460)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160" t="s">
        <v>88</v>
      </c>
      <c r="AT428" s="168" t="s">
        <v>77</v>
      </c>
      <c r="AU428" s="168" t="s">
        <v>86</v>
      </c>
      <c r="AY428" s="160" t="s">
        <v>143</v>
      </c>
      <c r="BK428" s="169">
        <f>SUM(BK429:BK460)</f>
        <v>0</v>
      </c>
    </row>
    <row r="429" s="2" customFormat="1" ht="24.15" customHeight="1">
      <c r="A429" s="38"/>
      <c r="B429" s="172"/>
      <c r="C429" s="173" t="s">
        <v>554</v>
      </c>
      <c r="D429" s="173" t="s">
        <v>145</v>
      </c>
      <c r="E429" s="174" t="s">
        <v>1207</v>
      </c>
      <c r="F429" s="175" t="s">
        <v>1208</v>
      </c>
      <c r="G429" s="176" t="s">
        <v>153</v>
      </c>
      <c r="H429" s="177">
        <v>106.16</v>
      </c>
      <c r="I429" s="178"/>
      <c r="J429" s="179">
        <f>ROUND(I429*H429,2)</f>
        <v>0</v>
      </c>
      <c r="K429" s="180"/>
      <c r="L429" s="39"/>
      <c r="M429" s="181" t="s">
        <v>1</v>
      </c>
      <c r="N429" s="182" t="s">
        <v>43</v>
      </c>
      <c r="O429" s="77"/>
      <c r="P429" s="183">
        <f>O429*H429</f>
        <v>0</v>
      </c>
      <c r="Q429" s="183">
        <v>0</v>
      </c>
      <c r="R429" s="183">
        <f>Q429*H429</f>
        <v>0</v>
      </c>
      <c r="S429" s="183">
        <v>0</v>
      </c>
      <c r="T429" s="184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85" t="s">
        <v>284</v>
      </c>
      <c r="AT429" s="185" t="s">
        <v>145</v>
      </c>
      <c r="AU429" s="185" t="s">
        <v>88</v>
      </c>
      <c r="AY429" s="19" t="s">
        <v>143</v>
      </c>
      <c r="BE429" s="186">
        <f>IF(N429="základní",J429,0)</f>
        <v>0</v>
      </c>
      <c r="BF429" s="186">
        <f>IF(N429="snížená",J429,0)</f>
        <v>0</v>
      </c>
      <c r="BG429" s="186">
        <f>IF(N429="zákl. přenesená",J429,0)</f>
        <v>0</v>
      </c>
      <c r="BH429" s="186">
        <f>IF(N429="sníž. přenesená",J429,0)</f>
        <v>0</v>
      </c>
      <c r="BI429" s="186">
        <f>IF(N429="nulová",J429,0)</f>
        <v>0</v>
      </c>
      <c r="BJ429" s="19" t="s">
        <v>86</v>
      </c>
      <c r="BK429" s="186">
        <f>ROUND(I429*H429,2)</f>
        <v>0</v>
      </c>
      <c r="BL429" s="19" t="s">
        <v>284</v>
      </c>
      <c r="BM429" s="185" t="s">
        <v>1209</v>
      </c>
    </row>
    <row r="430" s="14" customFormat="1">
      <c r="A430" s="14"/>
      <c r="B430" s="195"/>
      <c r="C430" s="14"/>
      <c r="D430" s="188" t="s">
        <v>155</v>
      </c>
      <c r="E430" s="196" t="s">
        <v>1</v>
      </c>
      <c r="F430" s="197" t="s">
        <v>945</v>
      </c>
      <c r="G430" s="14"/>
      <c r="H430" s="198">
        <v>96</v>
      </c>
      <c r="I430" s="199"/>
      <c r="J430" s="14"/>
      <c r="K430" s="14"/>
      <c r="L430" s="195"/>
      <c r="M430" s="200"/>
      <c r="N430" s="201"/>
      <c r="O430" s="201"/>
      <c r="P430" s="201"/>
      <c r="Q430" s="201"/>
      <c r="R430" s="201"/>
      <c r="S430" s="201"/>
      <c r="T430" s="20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6" t="s">
        <v>155</v>
      </c>
      <c r="AU430" s="196" t="s">
        <v>88</v>
      </c>
      <c r="AV430" s="14" t="s">
        <v>88</v>
      </c>
      <c r="AW430" s="14" t="s">
        <v>34</v>
      </c>
      <c r="AX430" s="14" t="s">
        <v>78</v>
      </c>
      <c r="AY430" s="196" t="s">
        <v>143</v>
      </c>
    </row>
    <row r="431" s="14" customFormat="1">
      <c r="A431" s="14"/>
      <c r="B431" s="195"/>
      <c r="C431" s="14"/>
      <c r="D431" s="188" t="s">
        <v>155</v>
      </c>
      <c r="E431" s="196" t="s">
        <v>1</v>
      </c>
      <c r="F431" s="197" t="s">
        <v>1210</v>
      </c>
      <c r="G431" s="14"/>
      <c r="H431" s="198">
        <v>10.16</v>
      </c>
      <c r="I431" s="199"/>
      <c r="J431" s="14"/>
      <c r="K431" s="14"/>
      <c r="L431" s="195"/>
      <c r="M431" s="200"/>
      <c r="N431" s="201"/>
      <c r="O431" s="201"/>
      <c r="P431" s="201"/>
      <c r="Q431" s="201"/>
      <c r="R431" s="201"/>
      <c r="S431" s="201"/>
      <c r="T431" s="20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196" t="s">
        <v>155</v>
      </c>
      <c r="AU431" s="196" t="s">
        <v>88</v>
      </c>
      <c r="AV431" s="14" t="s">
        <v>88</v>
      </c>
      <c r="AW431" s="14" t="s">
        <v>34</v>
      </c>
      <c r="AX431" s="14" t="s">
        <v>78</v>
      </c>
      <c r="AY431" s="196" t="s">
        <v>143</v>
      </c>
    </row>
    <row r="432" s="15" customFormat="1">
      <c r="A432" s="15"/>
      <c r="B432" s="203"/>
      <c r="C432" s="15"/>
      <c r="D432" s="188" t="s">
        <v>155</v>
      </c>
      <c r="E432" s="204" t="s">
        <v>1</v>
      </c>
      <c r="F432" s="205" t="s">
        <v>163</v>
      </c>
      <c r="G432" s="15"/>
      <c r="H432" s="206">
        <v>106.16</v>
      </c>
      <c r="I432" s="207"/>
      <c r="J432" s="15"/>
      <c r="K432" s="15"/>
      <c r="L432" s="203"/>
      <c r="M432" s="208"/>
      <c r="N432" s="209"/>
      <c r="O432" s="209"/>
      <c r="P432" s="209"/>
      <c r="Q432" s="209"/>
      <c r="R432" s="209"/>
      <c r="S432" s="209"/>
      <c r="T432" s="21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04" t="s">
        <v>155</v>
      </c>
      <c r="AU432" s="204" t="s">
        <v>88</v>
      </c>
      <c r="AV432" s="15" t="s">
        <v>149</v>
      </c>
      <c r="AW432" s="15" t="s">
        <v>34</v>
      </c>
      <c r="AX432" s="15" t="s">
        <v>86</v>
      </c>
      <c r="AY432" s="204" t="s">
        <v>143</v>
      </c>
    </row>
    <row r="433" s="2" customFormat="1" ht="24.15" customHeight="1">
      <c r="A433" s="38"/>
      <c r="B433" s="172"/>
      <c r="C433" s="173" t="s">
        <v>558</v>
      </c>
      <c r="D433" s="173" t="s">
        <v>145</v>
      </c>
      <c r="E433" s="174" t="s">
        <v>1211</v>
      </c>
      <c r="F433" s="175" t="s">
        <v>1212</v>
      </c>
      <c r="G433" s="176" t="s">
        <v>153</v>
      </c>
      <c r="H433" s="177">
        <v>117.90000000000001</v>
      </c>
      <c r="I433" s="178"/>
      <c r="J433" s="179">
        <f>ROUND(I433*H433,2)</f>
        <v>0</v>
      </c>
      <c r="K433" s="180"/>
      <c r="L433" s="39"/>
      <c r="M433" s="181" t="s">
        <v>1</v>
      </c>
      <c r="N433" s="182" t="s">
        <v>43</v>
      </c>
      <c r="O433" s="77"/>
      <c r="P433" s="183">
        <f>O433*H433</f>
        <v>0</v>
      </c>
      <c r="Q433" s="183">
        <v>0</v>
      </c>
      <c r="R433" s="183">
        <f>Q433*H433</f>
        <v>0</v>
      </c>
      <c r="S433" s="183">
        <v>0</v>
      </c>
      <c r="T433" s="184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85" t="s">
        <v>284</v>
      </c>
      <c r="AT433" s="185" t="s">
        <v>145</v>
      </c>
      <c r="AU433" s="185" t="s">
        <v>88</v>
      </c>
      <c r="AY433" s="19" t="s">
        <v>143</v>
      </c>
      <c r="BE433" s="186">
        <f>IF(N433="základní",J433,0)</f>
        <v>0</v>
      </c>
      <c r="BF433" s="186">
        <f>IF(N433="snížená",J433,0)</f>
        <v>0</v>
      </c>
      <c r="BG433" s="186">
        <f>IF(N433="zákl. přenesená",J433,0)</f>
        <v>0</v>
      </c>
      <c r="BH433" s="186">
        <f>IF(N433="sníž. přenesená",J433,0)</f>
        <v>0</v>
      </c>
      <c r="BI433" s="186">
        <f>IF(N433="nulová",J433,0)</f>
        <v>0</v>
      </c>
      <c r="BJ433" s="19" t="s">
        <v>86</v>
      </c>
      <c r="BK433" s="186">
        <f>ROUND(I433*H433,2)</f>
        <v>0</v>
      </c>
      <c r="BL433" s="19" t="s">
        <v>284</v>
      </c>
      <c r="BM433" s="185" t="s">
        <v>1213</v>
      </c>
    </row>
    <row r="434" s="14" customFormat="1">
      <c r="A434" s="14"/>
      <c r="B434" s="195"/>
      <c r="C434" s="14"/>
      <c r="D434" s="188" t="s">
        <v>155</v>
      </c>
      <c r="E434" s="196" t="s">
        <v>1</v>
      </c>
      <c r="F434" s="197" t="s">
        <v>1214</v>
      </c>
      <c r="G434" s="14"/>
      <c r="H434" s="198">
        <v>43.200000000000003</v>
      </c>
      <c r="I434" s="199"/>
      <c r="J434" s="14"/>
      <c r="K434" s="14"/>
      <c r="L434" s="195"/>
      <c r="M434" s="200"/>
      <c r="N434" s="201"/>
      <c r="O434" s="201"/>
      <c r="P434" s="201"/>
      <c r="Q434" s="201"/>
      <c r="R434" s="201"/>
      <c r="S434" s="201"/>
      <c r="T434" s="20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6" t="s">
        <v>155</v>
      </c>
      <c r="AU434" s="196" t="s">
        <v>88</v>
      </c>
      <c r="AV434" s="14" t="s">
        <v>88</v>
      </c>
      <c r="AW434" s="14" t="s">
        <v>34</v>
      </c>
      <c r="AX434" s="14" t="s">
        <v>78</v>
      </c>
      <c r="AY434" s="196" t="s">
        <v>143</v>
      </c>
    </row>
    <row r="435" s="14" customFormat="1">
      <c r="A435" s="14"/>
      <c r="B435" s="195"/>
      <c r="C435" s="14"/>
      <c r="D435" s="188" t="s">
        <v>155</v>
      </c>
      <c r="E435" s="196" t="s">
        <v>1</v>
      </c>
      <c r="F435" s="197" t="s">
        <v>1215</v>
      </c>
      <c r="G435" s="14"/>
      <c r="H435" s="198">
        <v>42.399999999999999</v>
      </c>
      <c r="I435" s="199"/>
      <c r="J435" s="14"/>
      <c r="K435" s="14"/>
      <c r="L435" s="195"/>
      <c r="M435" s="200"/>
      <c r="N435" s="201"/>
      <c r="O435" s="201"/>
      <c r="P435" s="201"/>
      <c r="Q435" s="201"/>
      <c r="R435" s="201"/>
      <c r="S435" s="201"/>
      <c r="T435" s="20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196" t="s">
        <v>155</v>
      </c>
      <c r="AU435" s="196" t="s">
        <v>88</v>
      </c>
      <c r="AV435" s="14" t="s">
        <v>88</v>
      </c>
      <c r="AW435" s="14" t="s">
        <v>34</v>
      </c>
      <c r="AX435" s="14" t="s">
        <v>78</v>
      </c>
      <c r="AY435" s="196" t="s">
        <v>143</v>
      </c>
    </row>
    <row r="436" s="14" customFormat="1">
      <c r="A436" s="14"/>
      <c r="B436" s="195"/>
      <c r="C436" s="14"/>
      <c r="D436" s="188" t="s">
        <v>155</v>
      </c>
      <c r="E436" s="196" t="s">
        <v>1</v>
      </c>
      <c r="F436" s="197" t="s">
        <v>1216</v>
      </c>
      <c r="G436" s="14"/>
      <c r="H436" s="198">
        <v>20.399999999999999</v>
      </c>
      <c r="I436" s="199"/>
      <c r="J436" s="14"/>
      <c r="K436" s="14"/>
      <c r="L436" s="195"/>
      <c r="M436" s="200"/>
      <c r="N436" s="201"/>
      <c r="O436" s="201"/>
      <c r="P436" s="201"/>
      <c r="Q436" s="201"/>
      <c r="R436" s="201"/>
      <c r="S436" s="201"/>
      <c r="T436" s="20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196" t="s">
        <v>155</v>
      </c>
      <c r="AU436" s="196" t="s">
        <v>88</v>
      </c>
      <c r="AV436" s="14" t="s">
        <v>88</v>
      </c>
      <c r="AW436" s="14" t="s">
        <v>34</v>
      </c>
      <c r="AX436" s="14" t="s">
        <v>78</v>
      </c>
      <c r="AY436" s="196" t="s">
        <v>143</v>
      </c>
    </row>
    <row r="437" s="14" customFormat="1">
      <c r="A437" s="14"/>
      <c r="B437" s="195"/>
      <c r="C437" s="14"/>
      <c r="D437" s="188" t="s">
        <v>155</v>
      </c>
      <c r="E437" s="196" t="s">
        <v>1</v>
      </c>
      <c r="F437" s="197" t="s">
        <v>1217</v>
      </c>
      <c r="G437" s="14"/>
      <c r="H437" s="198">
        <v>11.9</v>
      </c>
      <c r="I437" s="199"/>
      <c r="J437" s="14"/>
      <c r="K437" s="14"/>
      <c r="L437" s="195"/>
      <c r="M437" s="200"/>
      <c r="N437" s="201"/>
      <c r="O437" s="201"/>
      <c r="P437" s="201"/>
      <c r="Q437" s="201"/>
      <c r="R437" s="201"/>
      <c r="S437" s="201"/>
      <c r="T437" s="20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196" t="s">
        <v>155</v>
      </c>
      <c r="AU437" s="196" t="s">
        <v>88</v>
      </c>
      <c r="AV437" s="14" t="s">
        <v>88</v>
      </c>
      <c r="AW437" s="14" t="s">
        <v>34</v>
      </c>
      <c r="AX437" s="14" t="s">
        <v>78</v>
      </c>
      <c r="AY437" s="196" t="s">
        <v>143</v>
      </c>
    </row>
    <row r="438" s="15" customFormat="1">
      <c r="A438" s="15"/>
      <c r="B438" s="203"/>
      <c r="C438" s="15"/>
      <c r="D438" s="188" t="s">
        <v>155</v>
      </c>
      <c r="E438" s="204" t="s">
        <v>1</v>
      </c>
      <c r="F438" s="205" t="s">
        <v>163</v>
      </c>
      <c r="G438" s="15"/>
      <c r="H438" s="206">
        <v>117.90000000000001</v>
      </c>
      <c r="I438" s="207"/>
      <c r="J438" s="15"/>
      <c r="K438" s="15"/>
      <c r="L438" s="203"/>
      <c r="M438" s="208"/>
      <c r="N438" s="209"/>
      <c r="O438" s="209"/>
      <c r="P438" s="209"/>
      <c r="Q438" s="209"/>
      <c r="R438" s="209"/>
      <c r="S438" s="209"/>
      <c r="T438" s="210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04" t="s">
        <v>155</v>
      </c>
      <c r="AU438" s="204" t="s">
        <v>88</v>
      </c>
      <c r="AV438" s="15" t="s">
        <v>149</v>
      </c>
      <c r="AW438" s="15" t="s">
        <v>34</v>
      </c>
      <c r="AX438" s="15" t="s">
        <v>86</v>
      </c>
      <c r="AY438" s="204" t="s">
        <v>143</v>
      </c>
    </row>
    <row r="439" s="2" customFormat="1" ht="16.5" customHeight="1">
      <c r="A439" s="38"/>
      <c r="B439" s="172"/>
      <c r="C439" s="219" t="s">
        <v>562</v>
      </c>
      <c r="D439" s="219" t="s">
        <v>367</v>
      </c>
      <c r="E439" s="220" t="s">
        <v>1218</v>
      </c>
      <c r="F439" s="221" t="s">
        <v>1219</v>
      </c>
      <c r="G439" s="222" t="s">
        <v>281</v>
      </c>
      <c r="H439" s="223">
        <v>0.072999999999999995</v>
      </c>
      <c r="I439" s="224"/>
      <c r="J439" s="225">
        <f>ROUND(I439*H439,2)</f>
        <v>0</v>
      </c>
      <c r="K439" s="226"/>
      <c r="L439" s="227"/>
      <c r="M439" s="228" t="s">
        <v>1</v>
      </c>
      <c r="N439" s="229" t="s">
        <v>43</v>
      </c>
      <c r="O439" s="77"/>
      <c r="P439" s="183">
        <f>O439*H439</f>
        <v>0</v>
      </c>
      <c r="Q439" s="183">
        <v>1</v>
      </c>
      <c r="R439" s="183">
        <f>Q439*H439</f>
        <v>0.072999999999999995</v>
      </c>
      <c r="S439" s="183">
        <v>0</v>
      </c>
      <c r="T439" s="184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85" t="s">
        <v>382</v>
      </c>
      <c r="AT439" s="185" t="s">
        <v>367</v>
      </c>
      <c r="AU439" s="185" t="s">
        <v>88</v>
      </c>
      <c r="AY439" s="19" t="s">
        <v>143</v>
      </c>
      <c r="BE439" s="186">
        <f>IF(N439="základní",J439,0)</f>
        <v>0</v>
      </c>
      <c r="BF439" s="186">
        <f>IF(N439="snížená",J439,0)</f>
        <v>0</v>
      </c>
      <c r="BG439" s="186">
        <f>IF(N439="zákl. přenesená",J439,0)</f>
        <v>0</v>
      </c>
      <c r="BH439" s="186">
        <f>IF(N439="sníž. přenesená",J439,0)</f>
        <v>0</v>
      </c>
      <c r="BI439" s="186">
        <f>IF(N439="nulová",J439,0)</f>
        <v>0</v>
      </c>
      <c r="BJ439" s="19" t="s">
        <v>86</v>
      </c>
      <c r="BK439" s="186">
        <f>ROUND(I439*H439,2)</f>
        <v>0</v>
      </c>
      <c r="BL439" s="19" t="s">
        <v>284</v>
      </c>
      <c r="BM439" s="185" t="s">
        <v>1220</v>
      </c>
    </row>
    <row r="440" s="14" customFormat="1">
      <c r="A440" s="14"/>
      <c r="B440" s="195"/>
      <c r="C440" s="14"/>
      <c r="D440" s="188" t="s">
        <v>155</v>
      </c>
      <c r="E440" s="196" t="s">
        <v>1</v>
      </c>
      <c r="F440" s="197" t="s">
        <v>1221</v>
      </c>
      <c r="G440" s="14"/>
      <c r="H440" s="198">
        <v>0.032000000000000001</v>
      </c>
      <c r="I440" s="199"/>
      <c r="J440" s="14"/>
      <c r="K440" s="14"/>
      <c r="L440" s="195"/>
      <c r="M440" s="200"/>
      <c r="N440" s="201"/>
      <c r="O440" s="201"/>
      <c r="P440" s="201"/>
      <c r="Q440" s="201"/>
      <c r="R440" s="201"/>
      <c r="S440" s="201"/>
      <c r="T440" s="20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196" t="s">
        <v>155</v>
      </c>
      <c r="AU440" s="196" t="s">
        <v>88</v>
      </c>
      <c r="AV440" s="14" t="s">
        <v>88</v>
      </c>
      <c r="AW440" s="14" t="s">
        <v>34</v>
      </c>
      <c r="AX440" s="14" t="s">
        <v>78</v>
      </c>
      <c r="AY440" s="196" t="s">
        <v>143</v>
      </c>
    </row>
    <row r="441" s="14" customFormat="1">
      <c r="A441" s="14"/>
      <c r="B441" s="195"/>
      <c r="C441" s="14"/>
      <c r="D441" s="188" t="s">
        <v>155</v>
      </c>
      <c r="E441" s="196" t="s">
        <v>1</v>
      </c>
      <c r="F441" s="197" t="s">
        <v>1222</v>
      </c>
      <c r="G441" s="14"/>
      <c r="H441" s="198">
        <v>0.041000000000000002</v>
      </c>
      <c r="I441" s="199"/>
      <c r="J441" s="14"/>
      <c r="K441" s="14"/>
      <c r="L441" s="195"/>
      <c r="M441" s="200"/>
      <c r="N441" s="201"/>
      <c r="O441" s="201"/>
      <c r="P441" s="201"/>
      <c r="Q441" s="201"/>
      <c r="R441" s="201"/>
      <c r="S441" s="201"/>
      <c r="T441" s="20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196" t="s">
        <v>155</v>
      </c>
      <c r="AU441" s="196" t="s">
        <v>88</v>
      </c>
      <c r="AV441" s="14" t="s">
        <v>88</v>
      </c>
      <c r="AW441" s="14" t="s">
        <v>34</v>
      </c>
      <c r="AX441" s="14" t="s">
        <v>78</v>
      </c>
      <c r="AY441" s="196" t="s">
        <v>143</v>
      </c>
    </row>
    <row r="442" s="15" customFormat="1">
      <c r="A442" s="15"/>
      <c r="B442" s="203"/>
      <c r="C442" s="15"/>
      <c r="D442" s="188" t="s">
        <v>155</v>
      </c>
      <c r="E442" s="204" t="s">
        <v>1</v>
      </c>
      <c r="F442" s="205" t="s">
        <v>163</v>
      </c>
      <c r="G442" s="15"/>
      <c r="H442" s="206">
        <v>0.073000000000000009</v>
      </c>
      <c r="I442" s="207"/>
      <c r="J442" s="15"/>
      <c r="K442" s="15"/>
      <c r="L442" s="203"/>
      <c r="M442" s="208"/>
      <c r="N442" s="209"/>
      <c r="O442" s="209"/>
      <c r="P442" s="209"/>
      <c r="Q442" s="209"/>
      <c r="R442" s="209"/>
      <c r="S442" s="209"/>
      <c r="T442" s="210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04" t="s">
        <v>155</v>
      </c>
      <c r="AU442" s="204" t="s">
        <v>88</v>
      </c>
      <c r="AV442" s="15" t="s">
        <v>149</v>
      </c>
      <c r="AW442" s="15" t="s">
        <v>34</v>
      </c>
      <c r="AX442" s="15" t="s">
        <v>86</v>
      </c>
      <c r="AY442" s="204" t="s">
        <v>143</v>
      </c>
    </row>
    <row r="443" s="2" customFormat="1" ht="24.15" customHeight="1">
      <c r="A443" s="38"/>
      <c r="B443" s="172"/>
      <c r="C443" s="173" t="s">
        <v>566</v>
      </c>
      <c r="D443" s="173" t="s">
        <v>145</v>
      </c>
      <c r="E443" s="174" t="s">
        <v>1223</v>
      </c>
      <c r="F443" s="175" t="s">
        <v>1224</v>
      </c>
      <c r="G443" s="176" t="s">
        <v>153</v>
      </c>
      <c r="H443" s="177">
        <v>212.31999999999999</v>
      </c>
      <c r="I443" s="178"/>
      <c r="J443" s="179">
        <f>ROUND(I443*H443,2)</f>
        <v>0</v>
      </c>
      <c r="K443" s="180"/>
      <c r="L443" s="39"/>
      <c r="M443" s="181" t="s">
        <v>1</v>
      </c>
      <c r="N443" s="182" t="s">
        <v>43</v>
      </c>
      <c r="O443" s="77"/>
      <c r="P443" s="183">
        <f>O443*H443</f>
        <v>0</v>
      </c>
      <c r="Q443" s="183">
        <v>0.00040000000000000002</v>
      </c>
      <c r="R443" s="183">
        <f>Q443*H443</f>
        <v>0.084928000000000003</v>
      </c>
      <c r="S443" s="183">
        <v>0</v>
      </c>
      <c r="T443" s="18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5" t="s">
        <v>284</v>
      </c>
      <c r="AT443" s="185" t="s">
        <v>145</v>
      </c>
      <c r="AU443" s="185" t="s">
        <v>88</v>
      </c>
      <c r="AY443" s="19" t="s">
        <v>143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19" t="s">
        <v>86</v>
      </c>
      <c r="BK443" s="186">
        <f>ROUND(I443*H443,2)</f>
        <v>0</v>
      </c>
      <c r="BL443" s="19" t="s">
        <v>284</v>
      </c>
      <c r="BM443" s="185" t="s">
        <v>1225</v>
      </c>
    </row>
    <row r="444" s="14" customFormat="1">
      <c r="A444" s="14"/>
      <c r="B444" s="195"/>
      <c r="C444" s="14"/>
      <c r="D444" s="188" t="s">
        <v>155</v>
      </c>
      <c r="E444" s="196" t="s">
        <v>1</v>
      </c>
      <c r="F444" s="197" t="s">
        <v>1226</v>
      </c>
      <c r="G444" s="14"/>
      <c r="H444" s="198">
        <v>212.31999999999999</v>
      </c>
      <c r="I444" s="199"/>
      <c r="J444" s="14"/>
      <c r="K444" s="14"/>
      <c r="L444" s="195"/>
      <c r="M444" s="200"/>
      <c r="N444" s="201"/>
      <c r="O444" s="201"/>
      <c r="P444" s="201"/>
      <c r="Q444" s="201"/>
      <c r="R444" s="201"/>
      <c r="S444" s="201"/>
      <c r="T444" s="20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196" t="s">
        <v>155</v>
      </c>
      <c r="AU444" s="196" t="s">
        <v>88</v>
      </c>
      <c r="AV444" s="14" t="s">
        <v>88</v>
      </c>
      <c r="AW444" s="14" t="s">
        <v>34</v>
      </c>
      <c r="AX444" s="14" t="s">
        <v>86</v>
      </c>
      <c r="AY444" s="196" t="s">
        <v>143</v>
      </c>
    </row>
    <row r="445" s="2" customFormat="1" ht="24.15" customHeight="1">
      <c r="A445" s="38"/>
      <c r="B445" s="172"/>
      <c r="C445" s="173" t="s">
        <v>570</v>
      </c>
      <c r="D445" s="173" t="s">
        <v>145</v>
      </c>
      <c r="E445" s="174" t="s">
        <v>1227</v>
      </c>
      <c r="F445" s="175" t="s">
        <v>1228</v>
      </c>
      <c r="G445" s="176" t="s">
        <v>153</v>
      </c>
      <c r="H445" s="177">
        <v>235.80000000000001</v>
      </c>
      <c r="I445" s="178"/>
      <c r="J445" s="179">
        <f>ROUND(I445*H445,2)</f>
        <v>0</v>
      </c>
      <c r="K445" s="180"/>
      <c r="L445" s="39"/>
      <c r="M445" s="181" t="s">
        <v>1</v>
      </c>
      <c r="N445" s="182" t="s">
        <v>43</v>
      </c>
      <c r="O445" s="77"/>
      <c r="P445" s="183">
        <f>O445*H445</f>
        <v>0</v>
      </c>
      <c r="Q445" s="183">
        <v>0.00040000000000000002</v>
      </c>
      <c r="R445" s="183">
        <f>Q445*H445</f>
        <v>0.094320000000000015</v>
      </c>
      <c r="S445" s="183">
        <v>0</v>
      </c>
      <c r="T445" s="18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85" t="s">
        <v>284</v>
      </c>
      <c r="AT445" s="185" t="s">
        <v>145</v>
      </c>
      <c r="AU445" s="185" t="s">
        <v>88</v>
      </c>
      <c r="AY445" s="19" t="s">
        <v>143</v>
      </c>
      <c r="BE445" s="186">
        <f>IF(N445="základní",J445,0)</f>
        <v>0</v>
      </c>
      <c r="BF445" s="186">
        <f>IF(N445="snížená",J445,0)</f>
        <v>0</v>
      </c>
      <c r="BG445" s="186">
        <f>IF(N445="zákl. přenesená",J445,0)</f>
        <v>0</v>
      </c>
      <c r="BH445" s="186">
        <f>IF(N445="sníž. přenesená",J445,0)</f>
        <v>0</v>
      </c>
      <c r="BI445" s="186">
        <f>IF(N445="nulová",J445,0)</f>
        <v>0</v>
      </c>
      <c r="BJ445" s="19" t="s">
        <v>86</v>
      </c>
      <c r="BK445" s="186">
        <f>ROUND(I445*H445,2)</f>
        <v>0</v>
      </c>
      <c r="BL445" s="19" t="s">
        <v>284</v>
      </c>
      <c r="BM445" s="185" t="s">
        <v>1229</v>
      </c>
    </row>
    <row r="446" s="14" customFormat="1">
      <c r="A446" s="14"/>
      <c r="B446" s="195"/>
      <c r="C446" s="14"/>
      <c r="D446" s="188" t="s">
        <v>155</v>
      </c>
      <c r="E446" s="196" t="s">
        <v>1</v>
      </c>
      <c r="F446" s="197" t="s">
        <v>1230</v>
      </c>
      <c r="G446" s="14"/>
      <c r="H446" s="198">
        <v>86.400000000000006</v>
      </c>
      <c r="I446" s="199"/>
      <c r="J446" s="14"/>
      <c r="K446" s="14"/>
      <c r="L446" s="195"/>
      <c r="M446" s="200"/>
      <c r="N446" s="201"/>
      <c r="O446" s="201"/>
      <c r="P446" s="201"/>
      <c r="Q446" s="201"/>
      <c r="R446" s="201"/>
      <c r="S446" s="201"/>
      <c r="T446" s="20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6" t="s">
        <v>155</v>
      </c>
      <c r="AU446" s="196" t="s">
        <v>88</v>
      </c>
      <c r="AV446" s="14" t="s">
        <v>88</v>
      </c>
      <c r="AW446" s="14" t="s">
        <v>34</v>
      </c>
      <c r="AX446" s="14" t="s">
        <v>78</v>
      </c>
      <c r="AY446" s="196" t="s">
        <v>143</v>
      </c>
    </row>
    <row r="447" s="14" customFormat="1">
      <c r="A447" s="14"/>
      <c r="B447" s="195"/>
      <c r="C447" s="14"/>
      <c r="D447" s="188" t="s">
        <v>155</v>
      </c>
      <c r="E447" s="196" t="s">
        <v>1</v>
      </c>
      <c r="F447" s="197" t="s">
        <v>1231</v>
      </c>
      <c r="G447" s="14"/>
      <c r="H447" s="198">
        <v>84.799999999999997</v>
      </c>
      <c r="I447" s="199"/>
      <c r="J447" s="14"/>
      <c r="K447" s="14"/>
      <c r="L447" s="195"/>
      <c r="M447" s="200"/>
      <c r="N447" s="201"/>
      <c r="O447" s="201"/>
      <c r="P447" s="201"/>
      <c r="Q447" s="201"/>
      <c r="R447" s="201"/>
      <c r="S447" s="201"/>
      <c r="T447" s="20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196" t="s">
        <v>155</v>
      </c>
      <c r="AU447" s="196" t="s">
        <v>88</v>
      </c>
      <c r="AV447" s="14" t="s">
        <v>88</v>
      </c>
      <c r="AW447" s="14" t="s">
        <v>34</v>
      </c>
      <c r="AX447" s="14" t="s">
        <v>78</v>
      </c>
      <c r="AY447" s="196" t="s">
        <v>143</v>
      </c>
    </row>
    <row r="448" s="14" customFormat="1">
      <c r="A448" s="14"/>
      <c r="B448" s="195"/>
      <c r="C448" s="14"/>
      <c r="D448" s="188" t="s">
        <v>155</v>
      </c>
      <c r="E448" s="196" t="s">
        <v>1</v>
      </c>
      <c r="F448" s="197" t="s">
        <v>1232</v>
      </c>
      <c r="G448" s="14"/>
      <c r="H448" s="198">
        <v>40.799999999999997</v>
      </c>
      <c r="I448" s="199"/>
      <c r="J448" s="14"/>
      <c r="K448" s="14"/>
      <c r="L448" s="195"/>
      <c r="M448" s="200"/>
      <c r="N448" s="201"/>
      <c r="O448" s="201"/>
      <c r="P448" s="201"/>
      <c r="Q448" s="201"/>
      <c r="R448" s="201"/>
      <c r="S448" s="201"/>
      <c r="T448" s="20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96" t="s">
        <v>155</v>
      </c>
      <c r="AU448" s="196" t="s">
        <v>88</v>
      </c>
      <c r="AV448" s="14" t="s">
        <v>88</v>
      </c>
      <c r="AW448" s="14" t="s">
        <v>34</v>
      </c>
      <c r="AX448" s="14" t="s">
        <v>78</v>
      </c>
      <c r="AY448" s="196" t="s">
        <v>143</v>
      </c>
    </row>
    <row r="449" s="14" customFormat="1">
      <c r="A449" s="14"/>
      <c r="B449" s="195"/>
      <c r="C449" s="14"/>
      <c r="D449" s="188" t="s">
        <v>155</v>
      </c>
      <c r="E449" s="196" t="s">
        <v>1</v>
      </c>
      <c r="F449" s="197" t="s">
        <v>1233</v>
      </c>
      <c r="G449" s="14"/>
      <c r="H449" s="198">
        <v>23.800000000000001</v>
      </c>
      <c r="I449" s="199"/>
      <c r="J449" s="14"/>
      <c r="K449" s="14"/>
      <c r="L449" s="195"/>
      <c r="M449" s="200"/>
      <c r="N449" s="201"/>
      <c r="O449" s="201"/>
      <c r="P449" s="201"/>
      <c r="Q449" s="201"/>
      <c r="R449" s="201"/>
      <c r="S449" s="201"/>
      <c r="T449" s="20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196" t="s">
        <v>155</v>
      </c>
      <c r="AU449" s="196" t="s">
        <v>88</v>
      </c>
      <c r="AV449" s="14" t="s">
        <v>88</v>
      </c>
      <c r="AW449" s="14" t="s">
        <v>34</v>
      </c>
      <c r="AX449" s="14" t="s">
        <v>78</v>
      </c>
      <c r="AY449" s="196" t="s">
        <v>143</v>
      </c>
    </row>
    <row r="450" s="15" customFormat="1">
      <c r="A450" s="15"/>
      <c r="B450" s="203"/>
      <c r="C450" s="15"/>
      <c r="D450" s="188" t="s">
        <v>155</v>
      </c>
      <c r="E450" s="204" t="s">
        <v>1</v>
      </c>
      <c r="F450" s="205" t="s">
        <v>163</v>
      </c>
      <c r="G450" s="15"/>
      <c r="H450" s="206">
        <v>235.80000000000001</v>
      </c>
      <c r="I450" s="207"/>
      <c r="J450" s="15"/>
      <c r="K450" s="15"/>
      <c r="L450" s="203"/>
      <c r="M450" s="208"/>
      <c r="N450" s="209"/>
      <c r="O450" s="209"/>
      <c r="P450" s="209"/>
      <c r="Q450" s="209"/>
      <c r="R450" s="209"/>
      <c r="S450" s="209"/>
      <c r="T450" s="21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04" t="s">
        <v>155</v>
      </c>
      <c r="AU450" s="204" t="s">
        <v>88</v>
      </c>
      <c r="AV450" s="15" t="s">
        <v>149</v>
      </c>
      <c r="AW450" s="15" t="s">
        <v>34</v>
      </c>
      <c r="AX450" s="15" t="s">
        <v>86</v>
      </c>
      <c r="AY450" s="204" t="s">
        <v>143</v>
      </c>
    </row>
    <row r="451" s="2" customFormat="1" ht="16.5" customHeight="1">
      <c r="A451" s="38"/>
      <c r="B451" s="172"/>
      <c r="C451" s="219" t="s">
        <v>574</v>
      </c>
      <c r="D451" s="219" t="s">
        <v>367</v>
      </c>
      <c r="E451" s="220" t="s">
        <v>1234</v>
      </c>
      <c r="F451" s="221" t="s">
        <v>1235</v>
      </c>
      <c r="G451" s="222" t="s">
        <v>153</v>
      </c>
      <c r="H451" s="223">
        <v>527.12800000000004</v>
      </c>
      <c r="I451" s="224"/>
      <c r="J451" s="225">
        <f>ROUND(I451*H451,2)</f>
        <v>0</v>
      </c>
      <c r="K451" s="226"/>
      <c r="L451" s="227"/>
      <c r="M451" s="228" t="s">
        <v>1</v>
      </c>
      <c r="N451" s="229" t="s">
        <v>43</v>
      </c>
      <c r="O451" s="77"/>
      <c r="P451" s="183">
        <f>O451*H451</f>
        <v>0</v>
      </c>
      <c r="Q451" s="183">
        <v>0.0038800000000000002</v>
      </c>
      <c r="R451" s="183">
        <f>Q451*H451</f>
        <v>2.0452566400000003</v>
      </c>
      <c r="S451" s="183">
        <v>0</v>
      </c>
      <c r="T451" s="18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185" t="s">
        <v>382</v>
      </c>
      <c r="AT451" s="185" t="s">
        <v>367</v>
      </c>
      <c r="AU451" s="185" t="s">
        <v>88</v>
      </c>
      <c r="AY451" s="19" t="s">
        <v>143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9" t="s">
        <v>86</v>
      </c>
      <c r="BK451" s="186">
        <f>ROUND(I451*H451,2)</f>
        <v>0</v>
      </c>
      <c r="BL451" s="19" t="s">
        <v>284</v>
      </c>
      <c r="BM451" s="185" t="s">
        <v>1236</v>
      </c>
    </row>
    <row r="452" s="14" customFormat="1">
      <c r="A452" s="14"/>
      <c r="B452" s="195"/>
      <c r="C452" s="14"/>
      <c r="D452" s="188" t="s">
        <v>155</v>
      </c>
      <c r="E452" s="196" t="s">
        <v>1</v>
      </c>
      <c r="F452" s="197" t="s">
        <v>1237</v>
      </c>
      <c r="G452" s="14"/>
      <c r="H452" s="198">
        <v>244.16800000000001</v>
      </c>
      <c r="I452" s="199"/>
      <c r="J452" s="14"/>
      <c r="K452" s="14"/>
      <c r="L452" s="195"/>
      <c r="M452" s="200"/>
      <c r="N452" s="201"/>
      <c r="O452" s="201"/>
      <c r="P452" s="201"/>
      <c r="Q452" s="201"/>
      <c r="R452" s="201"/>
      <c r="S452" s="201"/>
      <c r="T452" s="20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6" t="s">
        <v>155</v>
      </c>
      <c r="AU452" s="196" t="s">
        <v>88</v>
      </c>
      <c r="AV452" s="14" t="s">
        <v>88</v>
      </c>
      <c r="AW452" s="14" t="s">
        <v>34</v>
      </c>
      <c r="AX452" s="14" t="s">
        <v>78</v>
      </c>
      <c r="AY452" s="196" t="s">
        <v>143</v>
      </c>
    </row>
    <row r="453" s="14" customFormat="1">
      <c r="A453" s="14"/>
      <c r="B453" s="195"/>
      <c r="C453" s="14"/>
      <c r="D453" s="188" t="s">
        <v>155</v>
      </c>
      <c r="E453" s="196" t="s">
        <v>1</v>
      </c>
      <c r="F453" s="197" t="s">
        <v>1238</v>
      </c>
      <c r="G453" s="14"/>
      <c r="H453" s="198">
        <v>282.95999999999998</v>
      </c>
      <c r="I453" s="199"/>
      <c r="J453" s="14"/>
      <c r="K453" s="14"/>
      <c r="L453" s="195"/>
      <c r="M453" s="200"/>
      <c r="N453" s="201"/>
      <c r="O453" s="201"/>
      <c r="P453" s="201"/>
      <c r="Q453" s="201"/>
      <c r="R453" s="201"/>
      <c r="S453" s="201"/>
      <c r="T453" s="20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196" t="s">
        <v>155</v>
      </c>
      <c r="AU453" s="196" t="s">
        <v>88</v>
      </c>
      <c r="AV453" s="14" t="s">
        <v>88</v>
      </c>
      <c r="AW453" s="14" t="s">
        <v>34</v>
      </c>
      <c r="AX453" s="14" t="s">
        <v>78</v>
      </c>
      <c r="AY453" s="196" t="s">
        <v>143</v>
      </c>
    </row>
    <row r="454" s="15" customFormat="1">
      <c r="A454" s="15"/>
      <c r="B454" s="203"/>
      <c r="C454" s="15"/>
      <c r="D454" s="188" t="s">
        <v>155</v>
      </c>
      <c r="E454" s="204" t="s">
        <v>1</v>
      </c>
      <c r="F454" s="205" t="s">
        <v>163</v>
      </c>
      <c r="G454" s="15"/>
      <c r="H454" s="206">
        <v>527.12799999999993</v>
      </c>
      <c r="I454" s="207"/>
      <c r="J454" s="15"/>
      <c r="K454" s="15"/>
      <c r="L454" s="203"/>
      <c r="M454" s="208"/>
      <c r="N454" s="209"/>
      <c r="O454" s="209"/>
      <c r="P454" s="209"/>
      <c r="Q454" s="209"/>
      <c r="R454" s="209"/>
      <c r="S454" s="209"/>
      <c r="T454" s="210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04" t="s">
        <v>155</v>
      </c>
      <c r="AU454" s="204" t="s">
        <v>88</v>
      </c>
      <c r="AV454" s="15" t="s">
        <v>149</v>
      </c>
      <c r="AW454" s="15" t="s">
        <v>34</v>
      </c>
      <c r="AX454" s="15" t="s">
        <v>86</v>
      </c>
      <c r="AY454" s="204" t="s">
        <v>143</v>
      </c>
    </row>
    <row r="455" s="2" customFormat="1" ht="24.15" customHeight="1">
      <c r="A455" s="38"/>
      <c r="B455" s="172"/>
      <c r="C455" s="173" t="s">
        <v>578</v>
      </c>
      <c r="D455" s="173" t="s">
        <v>145</v>
      </c>
      <c r="E455" s="174" t="s">
        <v>1239</v>
      </c>
      <c r="F455" s="175" t="s">
        <v>1240</v>
      </c>
      <c r="G455" s="176" t="s">
        <v>153</v>
      </c>
      <c r="H455" s="177">
        <v>106</v>
      </c>
      <c r="I455" s="178"/>
      <c r="J455" s="179">
        <f>ROUND(I455*H455,2)</f>
        <v>0</v>
      </c>
      <c r="K455" s="180"/>
      <c r="L455" s="39"/>
      <c r="M455" s="181" t="s">
        <v>1</v>
      </c>
      <c r="N455" s="182" t="s">
        <v>43</v>
      </c>
      <c r="O455" s="77"/>
      <c r="P455" s="183">
        <f>O455*H455</f>
        <v>0</v>
      </c>
      <c r="Q455" s="183">
        <v>0.00035</v>
      </c>
      <c r="R455" s="183">
        <f>Q455*H455</f>
        <v>0.037100000000000001</v>
      </c>
      <c r="S455" s="183">
        <v>0</v>
      </c>
      <c r="T455" s="18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5" t="s">
        <v>284</v>
      </c>
      <c r="AT455" s="185" t="s">
        <v>145</v>
      </c>
      <c r="AU455" s="185" t="s">
        <v>88</v>
      </c>
      <c r="AY455" s="19" t="s">
        <v>143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19" t="s">
        <v>86</v>
      </c>
      <c r="BK455" s="186">
        <f>ROUND(I455*H455,2)</f>
        <v>0</v>
      </c>
      <c r="BL455" s="19" t="s">
        <v>284</v>
      </c>
      <c r="BM455" s="185" t="s">
        <v>1241</v>
      </c>
    </row>
    <row r="456" s="14" customFormat="1">
      <c r="A456" s="14"/>
      <c r="B456" s="195"/>
      <c r="C456" s="14"/>
      <c r="D456" s="188" t="s">
        <v>155</v>
      </c>
      <c r="E456" s="196" t="s">
        <v>1</v>
      </c>
      <c r="F456" s="197" t="s">
        <v>1214</v>
      </c>
      <c r="G456" s="14"/>
      <c r="H456" s="198">
        <v>43.200000000000003</v>
      </c>
      <c r="I456" s="199"/>
      <c r="J456" s="14"/>
      <c r="K456" s="14"/>
      <c r="L456" s="195"/>
      <c r="M456" s="200"/>
      <c r="N456" s="201"/>
      <c r="O456" s="201"/>
      <c r="P456" s="201"/>
      <c r="Q456" s="201"/>
      <c r="R456" s="201"/>
      <c r="S456" s="201"/>
      <c r="T456" s="20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6" t="s">
        <v>155</v>
      </c>
      <c r="AU456" s="196" t="s">
        <v>88</v>
      </c>
      <c r="AV456" s="14" t="s">
        <v>88</v>
      </c>
      <c r="AW456" s="14" t="s">
        <v>34</v>
      </c>
      <c r="AX456" s="14" t="s">
        <v>78</v>
      </c>
      <c r="AY456" s="196" t="s">
        <v>143</v>
      </c>
    </row>
    <row r="457" s="14" customFormat="1">
      <c r="A457" s="14"/>
      <c r="B457" s="195"/>
      <c r="C457" s="14"/>
      <c r="D457" s="188" t="s">
        <v>155</v>
      </c>
      <c r="E457" s="196" t="s">
        <v>1</v>
      </c>
      <c r="F457" s="197" t="s">
        <v>1215</v>
      </c>
      <c r="G457" s="14"/>
      <c r="H457" s="198">
        <v>42.399999999999999</v>
      </c>
      <c r="I457" s="199"/>
      <c r="J457" s="14"/>
      <c r="K457" s="14"/>
      <c r="L457" s="195"/>
      <c r="M457" s="200"/>
      <c r="N457" s="201"/>
      <c r="O457" s="201"/>
      <c r="P457" s="201"/>
      <c r="Q457" s="201"/>
      <c r="R457" s="201"/>
      <c r="S457" s="201"/>
      <c r="T457" s="20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6" t="s">
        <v>155</v>
      </c>
      <c r="AU457" s="196" t="s">
        <v>88</v>
      </c>
      <c r="AV457" s="14" t="s">
        <v>88</v>
      </c>
      <c r="AW457" s="14" t="s">
        <v>34</v>
      </c>
      <c r="AX457" s="14" t="s">
        <v>78</v>
      </c>
      <c r="AY457" s="196" t="s">
        <v>143</v>
      </c>
    </row>
    <row r="458" s="14" customFormat="1">
      <c r="A458" s="14"/>
      <c r="B458" s="195"/>
      <c r="C458" s="14"/>
      <c r="D458" s="188" t="s">
        <v>155</v>
      </c>
      <c r="E458" s="196" t="s">
        <v>1</v>
      </c>
      <c r="F458" s="197" t="s">
        <v>1216</v>
      </c>
      <c r="G458" s="14"/>
      <c r="H458" s="198">
        <v>20.399999999999999</v>
      </c>
      <c r="I458" s="199"/>
      <c r="J458" s="14"/>
      <c r="K458" s="14"/>
      <c r="L458" s="195"/>
      <c r="M458" s="200"/>
      <c r="N458" s="201"/>
      <c r="O458" s="201"/>
      <c r="P458" s="201"/>
      <c r="Q458" s="201"/>
      <c r="R458" s="201"/>
      <c r="S458" s="201"/>
      <c r="T458" s="20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6" t="s">
        <v>155</v>
      </c>
      <c r="AU458" s="196" t="s">
        <v>88</v>
      </c>
      <c r="AV458" s="14" t="s">
        <v>88</v>
      </c>
      <c r="AW458" s="14" t="s">
        <v>34</v>
      </c>
      <c r="AX458" s="14" t="s">
        <v>78</v>
      </c>
      <c r="AY458" s="196" t="s">
        <v>143</v>
      </c>
    </row>
    <row r="459" s="15" customFormat="1">
      <c r="A459" s="15"/>
      <c r="B459" s="203"/>
      <c r="C459" s="15"/>
      <c r="D459" s="188" t="s">
        <v>155</v>
      </c>
      <c r="E459" s="204" t="s">
        <v>1</v>
      </c>
      <c r="F459" s="205" t="s">
        <v>163</v>
      </c>
      <c r="G459" s="15"/>
      <c r="H459" s="206">
        <v>106</v>
      </c>
      <c r="I459" s="207"/>
      <c r="J459" s="15"/>
      <c r="K459" s="15"/>
      <c r="L459" s="203"/>
      <c r="M459" s="208"/>
      <c r="N459" s="209"/>
      <c r="O459" s="209"/>
      <c r="P459" s="209"/>
      <c r="Q459" s="209"/>
      <c r="R459" s="209"/>
      <c r="S459" s="209"/>
      <c r="T459" s="210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04" t="s">
        <v>155</v>
      </c>
      <c r="AU459" s="204" t="s">
        <v>88</v>
      </c>
      <c r="AV459" s="15" t="s">
        <v>149</v>
      </c>
      <c r="AW459" s="15" t="s">
        <v>34</v>
      </c>
      <c r="AX459" s="15" t="s">
        <v>86</v>
      </c>
      <c r="AY459" s="204" t="s">
        <v>143</v>
      </c>
    </row>
    <row r="460" s="2" customFormat="1" ht="24.15" customHeight="1">
      <c r="A460" s="38"/>
      <c r="B460" s="172"/>
      <c r="C460" s="173" t="s">
        <v>584</v>
      </c>
      <c r="D460" s="173" t="s">
        <v>145</v>
      </c>
      <c r="E460" s="174" t="s">
        <v>1242</v>
      </c>
      <c r="F460" s="175" t="s">
        <v>1243</v>
      </c>
      <c r="G460" s="176" t="s">
        <v>626</v>
      </c>
      <c r="H460" s="230"/>
      <c r="I460" s="178"/>
      <c r="J460" s="179">
        <f>ROUND(I460*H460,2)</f>
        <v>0</v>
      </c>
      <c r="K460" s="180"/>
      <c r="L460" s="39"/>
      <c r="M460" s="181" t="s">
        <v>1</v>
      </c>
      <c r="N460" s="182" t="s">
        <v>43</v>
      </c>
      <c r="O460" s="77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185" t="s">
        <v>284</v>
      </c>
      <c r="AT460" s="185" t="s">
        <v>145</v>
      </c>
      <c r="AU460" s="185" t="s">
        <v>88</v>
      </c>
      <c r="AY460" s="19" t="s">
        <v>143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9" t="s">
        <v>86</v>
      </c>
      <c r="BK460" s="186">
        <f>ROUND(I460*H460,2)</f>
        <v>0</v>
      </c>
      <c r="BL460" s="19" t="s">
        <v>284</v>
      </c>
      <c r="BM460" s="185" t="s">
        <v>1244</v>
      </c>
    </row>
    <row r="461" s="12" customFormat="1" ht="22.8" customHeight="1">
      <c r="A461" s="12"/>
      <c r="B461" s="159"/>
      <c r="C461" s="12"/>
      <c r="D461" s="160" t="s">
        <v>77</v>
      </c>
      <c r="E461" s="170" t="s">
        <v>1245</v>
      </c>
      <c r="F461" s="170" t="s">
        <v>1246</v>
      </c>
      <c r="G461" s="12"/>
      <c r="H461" s="12"/>
      <c r="I461" s="162"/>
      <c r="J461" s="171">
        <f>BK461</f>
        <v>0</v>
      </c>
      <c r="K461" s="12"/>
      <c r="L461" s="159"/>
      <c r="M461" s="164"/>
      <c r="N461" s="165"/>
      <c r="O461" s="165"/>
      <c r="P461" s="166">
        <f>SUM(P462:P494)</f>
        <v>0</v>
      </c>
      <c r="Q461" s="165"/>
      <c r="R461" s="166">
        <f>SUM(R462:R494)</f>
        <v>1.09124</v>
      </c>
      <c r="S461" s="165"/>
      <c r="T461" s="167">
        <f>SUM(T462:T494)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160" t="s">
        <v>88</v>
      </c>
      <c r="AT461" s="168" t="s">
        <v>77</v>
      </c>
      <c r="AU461" s="168" t="s">
        <v>86</v>
      </c>
      <c r="AY461" s="160" t="s">
        <v>143</v>
      </c>
      <c r="BK461" s="169">
        <f>SUM(BK462:BK494)</f>
        <v>0</v>
      </c>
    </row>
    <row r="462" s="2" customFormat="1" ht="24.15" customHeight="1">
      <c r="A462" s="38"/>
      <c r="B462" s="172"/>
      <c r="C462" s="173" t="s">
        <v>588</v>
      </c>
      <c r="D462" s="173" t="s">
        <v>145</v>
      </c>
      <c r="E462" s="174" t="s">
        <v>1247</v>
      </c>
      <c r="F462" s="175" t="s">
        <v>1248</v>
      </c>
      <c r="G462" s="176" t="s">
        <v>153</v>
      </c>
      <c r="H462" s="177">
        <v>96</v>
      </c>
      <c r="I462" s="178"/>
      <c r="J462" s="179">
        <f>ROUND(I462*H462,2)</f>
        <v>0</v>
      </c>
      <c r="K462" s="180"/>
      <c r="L462" s="39"/>
      <c r="M462" s="181" t="s">
        <v>1</v>
      </c>
      <c r="N462" s="182" t="s">
        <v>43</v>
      </c>
      <c r="O462" s="77"/>
      <c r="P462" s="183">
        <f>O462*H462</f>
        <v>0</v>
      </c>
      <c r="Q462" s="183">
        <v>0</v>
      </c>
      <c r="R462" s="183">
        <f>Q462*H462</f>
        <v>0</v>
      </c>
      <c r="S462" s="183">
        <v>0</v>
      </c>
      <c r="T462" s="184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85" t="s">
        <v>284</v>
      </c>
      <c r="AT462" s="185" t="s">
        <v>145</v>
      </c>
      <c r="AU462" s="185" t="s">
        <v>88</v>
      </c>
      <c r="AY462" s="19" t="s">
        <v>143</v>
      </c>
      <c r="BE462" s="186">
        <f>IF(N462="základní",J462,0)</f>
        <v>0</v>
      </c>
      <c r="BF462" s="186">
        <f>IF(N462="snížená",J462,0)</f>
        <v>0</v>
      </c>
      <c r="BG462" s="186">
        <f>IF(N462="zákl. přenesená",J462,0)</f>
        <v>0</v>
      </c>
      <c r="BH462" s="186">
        <f>IF(N462="sníž. přenesená",J462,0)</f>
        <v>0</v>
      </c>
      <c r="BI462" s="186">
        <f>IF(N462="nulová",J462,0)</f>
        <v>0</v>
      </c>
      <c r="BJ462" s="19" t="s">
        <v>86</v>
      </c>
      <c r="BK462" s="186">
        <f>ROUND(I462*H462,2)</f>
        <v>0</v>
      </c>
      <c r="BL462" s="19" t="s">
        <v>284</v>
      </c>
      <c r="BM462" s="185" t="s">
        <v>1249</v>
      </c>
    </row>
    <row r="463" s="2" customFormat="1" ht="16.5" customHeight="1">
      <c r="A463" s="38"/>
      <c r="B463" s="172"/>
      <c r="C463" s="219" t="s">
        <v>593</v>
      </c>
      <c r="D463" s="219" t="s">
        <v>367</v>
      </c>
      <c r="E463" s="220" t="s">
        <v>1218</v>
      </c>
      <c r="F463" s="221" t="s">
        <v>1219</v>
      </c>
      <c r="G463" s="222" t="s">
        <v>281</v>
      </c>
      <c r="H463" s="223">
        <v>0.029000000000000001</v>
      </c>
      <c r="I463" s="224"/>
      <c r="J463" s="225">
        <f>ROUND(I463*H463,2)</f>
        <v>0</v>
      </c>
      <c r="K463" s="226"/>
      <c r="L463" s="227"/>
      <c r="M463" s="228" t="s">
        <v>1</v>
      </c>
      <c r="N463" s="229" t="s">
        <v>43</v>
      </c>
      <c r="O463" s="77"/>
      <c r="P463" s="183">
        <f>O463*H463</f>
        <v>0</v>
      </c>
      <c r="Q463" s="183">
        <v>1</v>
      </c>
      <c r="R463" s="183">
        <f>Q463*H463</f>
        <v>0.029000000000000001</v>
      </c>
      <c r="S463" s="183">
        <v>0</v>
      </c>
      <c r="T463" s="184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185" t="s">
        <v>382</v>
      </c>
      <c r="AT463" s="185" t="s">
        <v>367</v>
      </c>
      <c r="AU463" s="185" t="s">
        <v>88</v>
      </c>
      <c r="AY463" s="19" t="s">
        <v>143</v>
      </c>
      <c r="BE463" s="186">
        <f>IF(N463="základní",J463,0)</f>
        <v>0</v>
      </c>
      <c r="BF463" s="186">
        <f>IF(N463="snížená",J463,0)</f>
        <v>0</v>
      </c>
      <c r="BG463" s="186">
        <f>IF(N463="zákl. přenesená",J463,0)</f>
        <v>0</v>
      </c>
      <c r="BH463" s="186">
        <f>IF(N463="sníž. přenesená",J463,0)</f>
        <v>0</v>
      </c>
      <c r="BI463" s="186">
        <f>IF(N463="nulová",J463,0)</f>
        <v>0</v>
      </c>
      <c r="BJ463" s="19" t="s">
        <v>86</v>
      </c>
      <c r="BK463" s="186">
        <f>ROUND(I463*H463,2)</f>
        <v>0</v>
      </c>
      <c r="BL463" s="19" t="s">
        <v>284</v>
      </c>
      <c r="BM463" s="185" t="s">
        <v>1250</v>
      </c>
    </row>
    <row r="464" s="14" customFormat="1">
      <c r="A464" s="14"/>
      <c r="B464" s="195"/>
      <c r="C464" s="14"/>
      <c r="D464" s="188" t="s">
        <v>155</v>
      </c>
      <c r="E464" s="196" t="s">
        <v>1</v>
      </c>
      <c r="F464" s="197" t="s">
        <v>1251</v>
      </c>
      <c r="G464" s="14"/>
      <c r="H464" s="198">
        <v>0.029000000000000001</v>
      </c>
      <c r="I464" s="199"/>
      <c r="J464" s="14"/>
      <c r="K464" s="14"/>
      <c r="L464" s="195"/>
      <c r="M464" s="200"/>
      <c r="N464" s="201"/>
      <c r="O464" s="201"/>
      <c r="P464" s="201"/>
      <c r="Q464" s="201"/>
      <c r="R464" s="201"/>
      <c r="S464" s="201"/>
      <c r="T464" s="20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196" t="s">
        <v>155</v>
      </c>
      <c r="AU464" s="196" t="s">
        <v>88</v>
      </c>
      <c r="AV464" s="14" t="s">
        <v>88</v>
      </c>
      <c r="AW464" s="14" t="s">
        <v>34</v>
      </c>
      <c r="AX464" s="14" t="s">
        <v>86</v>
      </c>
      <c r="AY464" s="196" t="s">
        <v>143</v>
      </c>
    </row>
    <row r="465" s="2" customFormat="1" ht="24.15" customHeight="1">
      <c r="A465" s="38"/>
      <c r="B465" s="172"/>
      <c r="C465" s="173" t="s">
        <v>597</v>
      </c>
      <c r="D465" s="173" t="s">
        <v>145</v>
      </c>
      <c r="E465" s="174" t="s">
        <v>1252</v>
      </c>
      <c r="F465" s="175" t="s">
        <v>1253</v>
      </c>
      <c r="G465" s="176" t="s">
        <v>153</v>
      </c>
      <c r="H465" s="177">
        <v>96</v>
      </c>
      <c r="I465" s="178"/>
      <c r="J465" s="179">
        <f>ROUND(I465*H465,2)</f>
        <v>0</v>
      </c>
      <c r="K465" s="180"/>
      <c r="L465" s="39"/>
      <c r="M465" s="181" t="s">
        <v>1</v>
      </c>
      <c r="N465" s="182" t="s">
        <v>43</v>
      </c>
      <c r="O465" s="77"/>
      <c r="P465" s="183">
        <f>O465*H465</f>
        <v>0</v>
      </c>
      <c r="Q465" s="183">
        <v>0.00036000000000000002</v>
      </c>
      <c r="R465" s="183">
        <f>Q465*H465</f>
        <v>0.03456</v>
      </c>
      <c r="S465" s="183">
        <v>0</v>
      </c>
      <c r="T465" s="18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185" t="s">
        <v>284</v>
      </c>
      <c r="AT465" s="185" t="s">
        <v>145</v>
      </c>
      <c r="AU465" s="185" t="s">
        <v>88</v>
      </c>
      <c r="AY465" s="19" t="s">
        <v>143</v>
      </c>
      <c r="BE465" s="186">
        <f>IF(N465="základní",J465,0)</f>
        <v>0</v>
      </c>
      <c r="BF465" s="186">
        <f>IF(N465="snížená",J465,0)</f>
        <v>0</v>
      </c>
      <c r="BG465" s="186">
        <f>IF(N465="zákl. přenesená",J465,0)</f>
        <v>0</v>
      </c>
      <c r="BH465" s="186">
        <f>IF(N465="sníž. přenesená",J465,0)</f>
        <v>0</v>
      </c>
      <c r="BI465" s="186">
        <f>IF(N465="nulová",J465,0)</f>
        <v>0</v>
      </c>
      <c r="BJ465" s="19" t="s">
        <v>86</v>
      </c>
      <c r="BK465" s="186">
        <f>ROUND(I465*H465,2)</f>
        <v>0</v>
      </c>
      <c r="BL465" s="19" t="s">
        <v>284</v>
      </c>
      <c r="BM465" s="185" t="s">
        <v>1254</v>
      </c>
    </row>
    <row r="466" s="13" customFormat="1">
      <c r="A466" s="13"/>
      <c r="B466" s="187"/>
      <c r="C466" s="13"/>
      <c r="D466" s="188" t="s">
        <v>155</v>
      </c>
      <c r="E466" s="189" t="s">
        <v>1</v>
      </c>
      <c r="F466" s="190" t="s">
        <v>1255</v>
      </c>
      <c r="G466" s="13"/>
      <c r="H466" s="189" t="s">
        <v>1</v>
      </c>
      <c r="I466" s="191"/>
      <c r="J466" s="13"/>
      <c r="K466" s="13"/>
      <c r="L466" s="187"/>
      <c r="M466" s="192"/>
      <c r="N466" s="193"/>
      <c r="O466" s="193"/>
      <c r="P466" s="193"/>
      <c r="Q466" s="193"/>
      <c r="R466" s="193"/>
      <c r="S466" s="193"/>
      <c r="T466" s="19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9" t="s">
        <v>155</v>
      </c>
      <c r="AU466" s="189" t="s">
        <v>88</v>
      </c>
      <c r="AV466" s="13" t="s">
        <v>86</v>
      </c>
      <c r="AW466" s="13" t="s">
        <v>34</v>
      </c>
      <c r="AX466" s="13" t="s">
        <v>78</v>
      </c>
      <c r="AY466" s="189" t="s">
        <v>143</v>
      </c>
    </row>
    <row r="467" s="14" customFormat="1">
      <c r="A467" s="14"/>
      <c r="B467" s="195"/>
      <c r="C467" s="14"/>
      <c r="D467" s="188" t="s">
        <v>155</v>
      </c>
      <c r="E467" s="196" t="s">
        <v>1</v>
      </c>
      <c r="F467" s="197" t="s">
        <v>1256</v>
      </c>
      <c r="G467" s="14"/>
      <c r="H467" s="198">
        <v>96</v>
      </c>
      <c r="I467" s="199"/>
      <c r="J467" s="14"/>
      <c r="K467" s="14"/>
      <c r="L467" s="195"/>
      <c r="M467" s="200"/>
      <c r="N467" s="201"/>
      <c r="O467" s="201"/>
      <c r="P467" s="201"/>
      <c r="Q467" s="201"/>
      <c r="R467" s="201"/>
      <c r="S467" s="201"/>
      <c r="T467" s="20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196" t="s">
        <v>155</v>
      </c>
      <c r="AU467" s="196" t="s">
        <v>88</v>
      </c>
      <c r="AV467" s="14" t="s">
        <v>88</v>
      </c>
      <c r="AW467" s="14" t="s">
        <v>34</v>
      </c>
      <c r="AX467" s="14" t="s">
        <v>78</v>
      </c>
      <c r="AY467" s="196" t="s">
        <v>143</v>
      </c>
    </row>
    <row r="468" s="15" customFormat="1">
      <c r="A468" s="15"/>
      <c r="B468" s="203"/>
      <c r="C468" s="15"/>
      <c r="D468" s="188" t="s">
        <v>155</v>
      </c>
      <c r="E468" s="204" t="s">
        <v>1</v>
      </c>
      <c r="F468" s="205" t="s">
        <v>163</v>
      </c>
      <c r="G468" s="15"/>
      <c r="H468" s="206">
        <v>96</v>
      </c>
      <c r="I468" s="207"/>
      <c r="J468" s="15"/>
      <c r="K468" s="15"/>
      <c r="L468" s="203"/>
      <c r="M468" s="208"/>
      <c r="N468" s="209"/>
      <c r="O468" s="209"/>
      <c r="P468" s="209"/>
      <c r="Q468" s="209"/>
      <c r="R468" s="209"/>
      <c r="S468" s="209"/>
      <c r="T468" s="210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04" t="s">
        <v>155</v>
      </c>
      <c r="AU468" s="204" t="s">
        <v>88</v>
      </c>
      <c r="AV468" s="15" t="s">
        <v>149</v>
      </c>
      <c r="AW468" s="15" t="s">
        <v>34</v>
      </c>
      <c r="AX468" s="15" t="s">
        <v>86</v>
      </c>
      <c r="AY468" s="204" t="s">
        <v>143</v>
      </c>
    </row>
    <row r="469" s="2" customFormat="1" ht="44.25" customHeight="1">
      <c r="A469" s="38"/>
      <c r="B469" s="172"/>
      <c r="C469" s="219" t="s">
        <v>602</v>
      </c>
      <c r="D469" s="219" t="s">
        <v>367</v>
      </c>
      <c r="E469" s="220" t="s">
        <v>1257</v>
      </c>
      <c r="F469" s="221" t="s">
        <v>1258</v>
      </c>
      <c r="G469" s="222" t="s">
        <v>153</v>
      </c>
      <c r="H469" s="223">
        <v>120</v>
      </c>
      <c r="I469" s="224"/>
      <c r="J469" s="225">
        <f>ROUND(I469*H469,2)</f>
        <v>0</v>
      </c>
      <c r="K469" s="226"/>
      <c r="L469" s="227"/>
      <c r="M469" s="228" t="s">
        <v>1</v>
      </c>
      <c r="N469" s="229" t="s">
        <v>43</v>
      </c>
      <c r="O469" s="77"/>
      <c r="P469" s="183">
        <f>O469*H469</f>
        <v>0</v>
      </c>
      <c r="Q469" s="183">
        <v>0.0054000000000000003</v>
      </c>
      <c r="R469" s="183">
        <f>Q469*H469</f>
        <v>0.64800000000000002</v>
      </c>
      <c r="S469" s="183">
        <v>0</v>
      </c>
      <c r="T469" s="18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85" t="s">
        <v>382</v>
      </c>
      <c r="AT469" s="185" t="s">
        <v>367</v>
      </c>
      <c r="AU469" s="185" t="s">
        <v>88</v>
      </c>
      <c r="AY469" s="19" t="s">
        <v>143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19" t="s">
        <v>86</v>
      </c>
      <c r="BK469" s="186">
        <f>ROUND(I469*H469,2)</f>
        <v>0</v>
      </c>
      <c r="BL469" s="19" t="s">
        <v>284</v>
      </c>
      <c r="BM469" s="185" t="s">
        <v>1259</v>
      </c>
    </row>
    <row r="470" s="14" customFormat="1">
      <c r="A470" s="14"/>
      <c r="B470" s="195"/>
      <c r="C470" s="14"/>
      <c r="D470" s="188" t="s">
        <v>155</v>
      </c>
      <c r="E470" s="196" t="s">
        <v>1</v>
      </c>
      <c r="F470" s="197" t="s">
        <v>1260</v>
      </c>
      <c r="G470" s="14"/>
      <c r="H470" s="198">
        <v>110.40000000000001</v>
      </c>
      <c r="I470" s="199"/>
      <c r="J470" s="14"/>
      <c r="K470" s="14"/>
      <c r="L470" s="195"/>
      <c r="M470" s="200"/>
      <c r="N470" s="201"/>
      <c r="O470" s="201"/>
      <c r="P470" s="201"/>
      <c r="Q470" s="201"/>
      <c r="R470" s="201"/>
      <c r="S470" s="201"/>
      <c r="T470" s="20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196" t="s">
        <v>155</v>
      </c>
      <c r="AU470" s="196" t="s">
        <v>88</v>
      </c>
      <c r="AV470" s="14" t="s">
        <v>88</v>
      </c>
      <c r="AW470" s="14" t="s">
        <v>34</v>
      </c>
      <c r="AX470" s="14" t="s">
        <v>78</v>
      </c>
      <c r="AY470" s="196" t="s">
        <v>143</v>
      </c>
    </row>
    <row r="471" s="14" customFormat="1">
      <c r="A471" s="14"/>
      <c r="B471" s="195"/>
      <c r="C471" s="14"/>
      <c r="D471" s="188" t="s">
        <v>155</v>
      </c>
      <c r="E471" s="196" t="s">
        <v>1</v>
      </c>
      <c r="F471" s="197" t="s">
        <v>1261</v>
      </c>
      <c r="G471" s="14"/>
      <c r="H471" s="198">
        <v>9.5999999999999996</v>
      </c>
      <c r="I471" s="199"/>
      <c r="J471" s="14"/>
      <c r="K471" s="14"/>
      <c r="L471" s="195"/>
      <c r="M471" s="200"/>
      <c r="N471" s="201"/>
      <c r="O471" s="201"/>
      <c r="P471" s="201"/>
      <c r="Q471" s="201"/>
      <c r="R471" s="201"/>
      <c r="S471" s="201"/>
      <c r="T471" s="20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196" t="s">
        <v>155</v>
      </c>
      <c r="AU471" s="196" t="s">
        <v>88</v>
      </c>
      <c r="AV471" s="14" t="s">
        <v>88</v>
      </c>
      <c r="AW471" s="14" t="s">
        <v>34</v>
      </c>
      <c r="AX471" s="14" t="s">
        <v>78</v>
      </c>
      <c r="AY471" s="196" t="s">
        <v>143</v>
      </c>
    </row>
    <row r="472" s="15" customFormat="1">
      <c r="A472" s="15"/>
      <c r="B472" s="203"/>
      <c r="C472" s="15"/>
      <c r="D472" s="188" t="s">
        <v>155</v>
      </c>
      <c r="E472" s="204" t="s">
        <v>1</v>
      </c>
      <c r="F472" s="205" t="s">
        <v>163</v>
      </c>
      <c r="G472" s="15"/>
      <c r="H472" s="206">
        <v>120</v>
      </c>
      <c r="I472" s="207"/>
      <c r="J472" s="15"/>
      <c r="K472" s="15"/>
      <c r="L472" s="203"/>
      <c r="M472" s="208"/>
      <c r="N472" s="209"/>
      <c r="O472" s="209"/>
      <c r="P472" s="209"/>
      <c r="Q472" s="209"/>
      <c r="R472" s="209"/>
      <c r="S472" s="209"/>
      <c r="T472" s="210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04" t="s">
        <v>155</v>
      </c>
      <c r="AU472" s="204" t="s">
        <v>88</v>
      </c>
      <c r="AV472" s="15" t="s">
        <v>149</v>
      </c>
      <c r="AW472" s="15" t="s">
        <v>34</v>
      </c>
      <c r="AX472" s="15" t="s">
        <v>86</v>
      </c>
      <c r="AY472" s="204" t="s">
        <v>143</v>
      </c>
    </row>
    <row r="473" s="2" customFormat="1" ht="24.15" customHeight="1">
      <c r="A473" s="38"/>
      <c r="B473" s="172"/>
      <c r="C473" s="173" t="s">
        <v>609</v>
      </c>
      <c r="D473" s="173" t="s">
        <v>145</v>
      </c>
      <c r="E473" s="174" t="s">
        <v>1262</v>
      </c>
      <c r="F473" s="175" t="s">
        <v>1263</v>
      </c>
      <c r="G473" s="176" t="s">
        <v>153</v>
      </c>
      <c r="H473" s="177">
        <v>96</v>
      </c>
      <c r="I473" s="178"/>
      <c r="J473" s="179">
        <f>ROUND(I473*H473,2)</f>
        <v>0</v>
      </c>
      <c r="K473" s="180"/>
      <c r="L473" s="39"/>
      <c r="M473" s="181" t="s">
        <v>1</v>
      </c>
      <c r="N473" s="182" t="s">
        <v>43</v>
      </c>
      <c r="O473" s="77"/>
      <c r="P473" s="183">
        <f>O473*H473</f>
        <v>0</v>
      </c>
      <c r="Q473" s="183">
        <v>0.00019000000000000001</v>
      </c>
      <c r="R473" s="183">
        <f>Q473*H473</f>
        <v>0.018239999999999999</v>
      </c>
      <c r="S473" s="183">
        <v>0</v>
      </c>
      <c r="T473" s="18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85" t="s">
        <v>284</v>
      </c>
      <c r="AT473" s="185" t="s">
        <v>145</v>
      </c>
      <c r="AU473" s="185" t="s">
        <v>88</v>
      </c>
      <c r="AY473" s="19" t="s">
        <v>143</v>
      </c>
      <c r="BE473" s="186">
        <f>IF(N473="základní",J473,0)</f>
        <v>0</v>
      </c>
      <c r="BF473" s="186">
        <f>IF(N473="snížená",J473,0)</f>
        <v>0</v>
      </c>
      <c r="BG473" s="186">
        <f>IF(N473="zákl. přenesená",J473,0)</f>
        <v>0</v>
      </c>
      <c r="BH473" s="186">
        <f>IF(N473="sníž. přenesená",J473,0)</f>
        <v>0</v>
      </c>
      <c r="BI473" s="186">
        <f>IF(N473="nulová",J473,0)</f>
        <v>0</v>
      </c>
      <c r="BJ473" s="19" t="s">
        <v>86</v>
      </c>
      <c r="BK473" s="186">
        <f>ROUND(I473*H473,2)</f>
        <v>0</v>
      </c>
      <c r="BL473" s="19" t="s">
        <v>284</v>
      </c>
      <c r="BM473" s="185" t="s">
        <v>1264</v>
      </c>
    </row>
    <row r="474" s="14" customFormat="1">
      <c r="A474" s="14"/>
      <c r="B474" s="195"/>
      <c r="C474" s="14"/>
      <c r="D474" s="188" t="s">
        <v>155</v>
      </c>
      <c r="E474" s="196" t="s">
        <v>1</v>
      </c>
      <c r="F474" s="197" t="s">
        <v>945</v>
      </c>
      <c r="G474" s="14"/>
      <c r="H474" s="198">
        <v>96</v>
      </c>
      <c r="I474" s="199"/>
      <c r="J474" s="14"/>
      <c r="K474" s="14"/>
      <c r="L474" s="195"/>
      <c r="M474" s="200"/>
      <c r="N474" s="201"/>
      <c r="O474" s="201"/>
      <c r="P474" s="201"/>
      <c r="Q474" s="201"/>
      <c r="R474" s="201"/>
      <c r="S474" s="201"/>
      <c r="T474" s="20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6" t="s">
        <v>155</v>
      </c>
      <c r="AU474" s="196" t="s">
        <v>88</v>
      </c>
      <c r="AV474" s="14" t="s">
        <v>88</v>
      </c>
      <c r="AW474" s="14" t="s">
        <v>34</v>
      </c>
      <c r="AX474" s="14" t="s">
        <v>86</v>
      </c>
      <c r="AY474" s="196" t="s">
        <v>143</v>
      </c>
    </row>
    <row r="475" s="2" customFormat="1" ht="33" customHeight="1">
      <c r="A475" s="38"/>
      <c r="B475" s="172"/>
      <c r="C475" s="219" t="s">
        <v>617</v>
      </c>
      <c r="D475" s="219" t="s">
        <v>367</v>
      </c>
      <c r="E475" s="220" t="s">
        <v>1265</v>
      </c>
      <c r="F475" s="221" t="s">
        <v>1266</v>
      </c>
      <c r="G475" s="222" t="s">
        <v>153</v>
      </c>
      <c r="H475" s="223">
        <v>120</v>
      </c>
      <c r="I475" s="224"/>
      <c r="J475" s="225">
        <f>ROUND(I475*H475,2)</f>
        <v>0</v>
      </c>
      <c r="K475" s="226"/>
      <c r="L475" s="227"/>
      <c r="M475" s="228" t="s">
        <v>1</v>
      </c>
      <c r="N475" s="229" t="s">
        <v>43</v>
      </c>
      <c r="O475" s="77"/>
      <c r="P475" s="183">
        <f>O475*H475</f>
        <v>0</v>
      </c>
      <c r="Q475" s="183">
        <v>0.0019</v>
      </c>
      <c r="R475" s="183">
        <f>Q475*H475</f>
        <v>0.22800000000000001</v>
      </c>
      <c r="S475" s="183">
        <v>0</v>
      </c>
      <c r="T475" s="18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185" t="s">
        <v>382</v>
      </c>
      <c r="AT475" s="185" t="s">
        <v>367</v>
      </c>
      <c r="AU475" s="185" t="s">
        <v>88</v>
      </c>
      <c r="AY475" s="19" t="s">
        <v>143</v>
      </c>
      <c r="BE475" s="186">
        <f>IF(N475="základní",J475,0)</f>
        <v>0</v>
      </c>
      <c r="BF475" s="186">
        <f>IF(N475="snížená",J475,0)</f>
        <v>0</v>
      </c>
      <c r="BG475" s="186">
        <f>IF(N475="zákl. přenesená",J475,0)</f>
        <v>0</v>
      </c>
      <c r="BH475" s="186">
        <f>IF(N475="sníž. přenesená",J475,0)</f>
        <v>0</v>
      </c>
      <c r="BI475" s="186">
        <f>IF(N475="nulová",J475,0)</f>
        <v>0</v>
      </c>
      <c r="BJ475" s="19" t="s">
        <v>86</v>
      </c>
      <c r="BK475" s="186">
        <f>ROUND(I475*H475,2)</f>
        <v>0</v>
      </c>
      <c r="BL475" s="19" t="s">
        <v>284</v>
      </c>
      <c r="BM475" s="185" t="s">
        <v>1267</v>
      </c>
    </row>
    <row r="476" s="14" customFormat="1">
      <c r="A476" s="14"/>
      <c r="B476" s="195"/>
      <c r="C476" s="14"/>
      <c r="D476" s="188" t="s">
        <v>155</v>
      </c>
      <c r="E476" s="196" t="s">
        <v>1</v>
      </c>
      <c r="F476" s="197" t="s">
        <v>1260</v>
      </c>
      <c r="G476" s="14"/>
      <c r="H476" s="198">
        <v>110.40000000000001</v>
      </c>
      <c r="I476" s="199"/>
      <c r="J476" s="14"/>
      <c r="K476" s="14"/>
      <c r="L476" s="195"/>
      <c r="M476" s="200"/>
      <c r="N476" s="201"/>
      <c r="O476" s="201"/>
      <c r="P476" s="201"/>
      <c r="Q476" s="201"/>
      <c r="R476" s="201"/>
      <c r="S476" s="201"/>
      <c r="T476" s="20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196" t="s">
        <v>155</v>
      </c>
      <c r="AU476" s="196" t="s">
        <v>88</v>
      </c>
      <c r="AV476" s="14" t="s">
        <v>88</v>
      </c>
      <c r="AW476" s="14" t="s">
        <v>34</v>
      </c>
      <c r="AX476" s="14" t="s">
        <v>78</v>
      </c>
      <c r="AY476" s="196" t="s">
        <v>143</v>
      </c>
    </row>
    <row r="477" s="14" customFormat="1">
      <c r="A477" s="14"/>
      <c r="B477" s="195"/>
      <c r="C477" s="14"/>
      <c r="D477" s="188" t="s">
        <v>155</v>
      </c>
      <c r="E477" s="196" t="s">
        <v>1</v>
      </c>
      <c r="F477" s="197" t="s">
        <v>1268</v>
      </c>
      <c r="G477" s="14"/>
      <c r="H477" s="198">
        <v>9.5999999999999996</v>
      </c>
      <c r="I477" s="199"/>
      <c r="J477" s="14"/>
      <c r="K477" s="14"/>
      <c r="L477" s="195"/>
      <c r="M477" s="200"/>
      <c r="N477" s="201"/>
      <c r="O477" s="201"/>
      <c r="P477" s="201"/>
      <c r="Q477" s="201"/>
      <c r="R477" s="201"/>
      <c r="S477" s="201"/>
      <c r="T477" s="20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196" t="s">
        <v>155</v>
      </c>
      <c r="AU477" s="196" t="s">
        <v>88</v>
      </c>
      <c r="AV477" s="14" t="s">
        <v>88</v>
      </c>
      <c r="AW477" s="14" t="s">
        <v>34</v>
      </c>
      <c r="AX477" s="14" t="s">
        <v>78</v>
      </c>
      <c r="AY477" s="196" t="s">
        <v>143</v>
      </c>
    </row>
    <row r="478" s="15" customFormat="1">
      <c r="A478" s="15"/>
      <c r="B478" s="203"/>
      <c r="C478" s="15"/>
      <c r="D478" s="188" t="s">
        <v>155</v>
      </c>
      <c r="E478" s="204" t="s">
        <v>1</v>
      </c>
      <c r="F478" s="205" t="s">
        <v>163</v>
      </c>
      <c r="G478" s="15"/>
      <c r="H478" s="206">
        <v>120</v>
      </c>
      <c r="I478" s="207"/>
      <c r="J478" s="15"/>
      <c r="K478" s="15"/>
      <c r="L478" s="203"/>
      <c r="M478" s="208"/>
      <c r="N478" s="209"/>
      <c r="O478" s="209"/>
      <c r="P478" s="209"/>
      <c r="Q478" s="209"/>
      <c r="R478" s="209"/>
      <c r="S478" s="209"/>
      <c r="T478" s="210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04" t="s">
        <v>155</v>
      </c>
      <c r="AU478" s="204" t="s">
        <v>88</v>
      </c>
      <c r="AV478" s="15" t="s">
        <v>149</v>
      </c>
      <c r="AW478" s="15" t="s">
        <v>34</v>
      </c>
      <c r="AX478" s="15" t="s">
        <v>86</v>
      </c>
      <c r="AY478" s="204" t="s">
        <v>143</v>
      </c>
    </row>
    <row r="479" s="2" customFormat="1" ht="37.8" customHeight="1">
      <c r="A479" s="38"/>
      <c r="B479" s="172"/>
      <c r="C479" s="173" t="s">
        <v>623</v>
      </c>
      <c r="D479" s="173" t="s">
        <v>145</v>
      </c>
      <c r="E479" s="174" t="s">
        <v>1269</v>
      </c>
      <c r="F479" s="175" t="s">
        <v>1270</v>
      </c>
      <c r="G479" s="176" t="s">
        <v>298</v>
      </c>
      <c r="H479" s="177">
        <v>40</v>
      </c>
      <c r="I479" s="178"/>
      <c r="J479" s="179">
        <f>ROUND(I479*H479,2)</f>
        <v>0</v>
      </c>
      <c r="K479" s="180"/>
      <c r="L479" s="39"/>
      <c r="M479" s="181" t="s">
        <v>1</v>
      </c>
      <c r="N479" s="182" t="s">
        <v>43</v>
      </c>
      <c r="O479" s="77"/>
      <c r="P479" s="183">
        <f>O479*H479</f>
        <v>0</v>
      </c>
      <c r="Q479" s="183">
        <v>0.00059999999999999995</v>
      </c>
      <c r="R479" s="183">
        <f>Q479*H479</f>
        <v>0.023999999999999997</v>
      </c>
      <c r="S479" s="183">
        <v>0</v>
      </c>
      <c r="T479" s="184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185" t="s">
        <v>284</v>
      </c>
      <c r="AT479" s="185" t="s">
        <v>145</v>
      </c>
      <c r="AU479" s="185" t="s">
        <v>88</v>
      </c>
      <c r="AY479" s="19" t="s">
        <v>143</v>
      </c>
      <c r="BE479" s="186">
        <f>IF(N479="základní",J479,0)</f>
        <v>0</v>
      </c>
      <c r="BF479" s="186">
        <f>IF(N479="snížená",J479,0)</f>
        <v>0</v>
      </c>
      <c r="BG479" s="186">
        <f>IF(N479="zákl. přenesená",J479,0)</f>
        <v>0</v>
      </c>
      <c r="BH479" s="186">
        <f>IF(N479="sníž. přenesená",J479,0)</f>
        <v>0</v>
      </c>
      <c r="BI479" s="186">
        <f>IF(N479="nulová",J479,0)</f>
        <v>0</v>
      </c>
      <c r="BJ479" s="19" t="s">
        <v>86</v>
      </c>
      <c r="BK479" s="186">
        <f>ROUND(I479*H479,2)</f>
        <v>0</v>
      </c>
      <c r="BL479" s="19" t="s">
        <v>284</v>
      </c>
      <c r="BM479" s="185" t="s">
        <v>1271</v>
      </c>
    </row>
    <row r="480" s="14" customFormat="1">
      <c r="A480" s="14"/>
      <c r="B480" s="195"/>
      <c r="C480" s="14"/>
      <c r="D480" s="188" t="s">
        <v>155</v>
      </c>
      <c r="E480" s="196" t="s">
        <v>1</v>
      </c>
      <c r="F480" s="197" t="s">
        <v>1272</v>
      </c>
      <c r="G480" s="14"/>
      <c r="H480" s="198">
        <v>40</v>
      </c>
      <c r="I480" s="199"/>
      <c r="J480" s="14"/>
      <c r="K480" s="14"/>
      <c r="L480" s="195"/>
      <c r="M480" s="200"/>
      <c r="N480" s="201"/>
      <c r="O480" s="201"/>
      <c r="P480" s="201"/>
      <c r="Q480" s="201"/>
      <c r="R480" s="201"/>
      <c r="S480" s="201"/>
      <c r="T480" s="20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196" t="s">
        <v>155</v>
      </c>
      <c r="AU480" s="196" t="s">
        <v>88</v>
      </c>
      <c r="AV480" s="14" t="s">
        <v>88</v>
      </c>
      <c r="AW480" s="14" t="s">
        <v>34</v>
      </c>
      <c r="AX480" s="14" t="s">
        <v>86</v>
      </c>
      <c r="AY480" s="196" t="s">
        <v>143</v>
      </c>
    </row>
    <row r="481" s="2" customFormat="1" ht="37.8" customHeight="1">
      <c r="A481" s="38"/>
      <c r="B481" s="172"/>
      <c r="C481" s="173" t="s">
        <v>630</v>
      </c>
      <c r="D481" s="173" t="s">
        <v>145</v>
      </c>
      <c r="E481" s="174" t="s">
        <v>1273</v>
      </c>
      <c r="F481" s="175" t="s">
        <v>1274</v>
      </c>
      <c r="G481" s="176" t="s">
        <v>298</v>
      </c>
      <c r="H481" s="177">
        <v>40</v>
      </c>
      <c r="I481" s="178"/>
      <c r="J481" s="179">
        <f>ROUND(I481*H481,2)</f>
        <v>0</v>
      </c>
      <c r="K481" s="180"/>
      <c r="L481" s="39"/>
      <c r="M481" s="181" t="s">
        <v>1</v>
      </c>
      <c r="N481" s="182" t="s">
        <v>43</v>
      </c>
      <c r="O481" s="77"/>
      <c r="P481" s="183">
        <f>O481*H481</f>
        <v>0</v>
      </c>
      <c r="Q481" s="183">
        <v>0.00059999999999999995</v>
      </c>
      <c r="R481" s="183">
        <f>Q481*H481</f>
        <v>0.023999999999999997</v>
      </c>
      <c r="S481" s="183">
        <v>0</v>
      </c>
      <c r="T481" s="184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185" t="s">
        <v>284</v>
      </c>
      <c r="AT481" s="185" t="s">
        <v>145</v>
      </c>
      <c r="AU481" s="185" t="s">
        <v>88</v>
      </c>
      <c r="AY481" s="19" t="s">
        <v>143</v>
      </c>
      <c r="BE481" s="186">
        <f>IF(N481="základní",J481,0)</f>
        <v>0</v>
      </c>
      <c r="BF481" s="186">
        <f>IF(N481="snížená",J481,0)</f>
        <v>0</v>
      </c>
      <c r="BG481" s="186">
        <f>IF(N481="zákl. přenesená",J481,0)</f>
        <v>0</v>
      </c>
      <c r="BH481" s="186">
        <f>IF(N481="sníž. přenesená",J481,0)</f>
        <v>0</v>
      </c>
      <c r="BI481" s="186">
        <f>IF(N481="nulová",J481,0)</f>
        <v>0</v>
      </c>
      <c r="BJ481" s="19" t="s">
        <v>86</v>
      </c>
      <c r="BK481" s="186">
        <f>ROUND(I481*H481,2)</f>
        <v>0</v>
      </c>
      <c r="BL481" s="19" t="s">
        <v>284</v>
      </c>
      <c r="BM481" s="185" t="s">
        <v>1275</v>
      </c>
    </row>
    <row r="482" s="2" customFormat="1" ht="24.15" customHeight="1">
      <c r="A482" s="38"/>
      <c r="B482" s="172"/>
      <c r="C482" s="173" t="s">
        <v>636</v>
      </c>
      <c r="D482" s="173" t="s">
        <v>145</v>
      </c>
      <c r="E482" s="174" t="s">
        <v>1276</v>
      </c>
      <c r="F482" s="175" t="s">
        <v>1277</v>
      </c>
      <c r="G482" s="176" t="s">
        <v>153</v>
      </c>
      <c r="H482" s="177">
        <v>104</v>
      </c>
      <c r="I482" s="178"/>
      <c r="J482" s="179">
        <f>ROUND(I482*H482,2)</f>
        <v>0</v>
      </c>
      <c r="K482" s="180"/>
      <c r="L482" s="39"/>
      <c r="M482" s="181" t="s">
        <v>1</v>
      </c>
      <c r="N482" s="182" t="s">
        <v>43</v>
      </c>
      <c r="O482" s="77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85" t="s">
        <v>284</v>
      </c>
      <c r="AT482" s="185" t="s">
        <v>145</v>
      </c>
      <c r="AU482" s="185" t="s">
        <v>88</v>
      </c>
      <c r="AY482" s="19" t="s">
        <v>143</v>
      </c>
      <c r="BE482" s="186">
        <f>IF(N482="základní",J482,0)</f>
        <v>0</v>
      </c>
      <c r="BF482" s="186">
        <f>IF(N482="snížená",J482,0)</f>
        <v>0</v>
      </c>
      <c r="BG482" s="186">
        <f>IF(N482="zákl. přenesená",J482,0)</f>
        <v>0</v>
      </c>
      <c r="BH482" s="186">
        <f>IF(N482="sníž. přenesená",J482,0)</f>
        <v>0</v>
      </c>
      <c r="BI482" s="186">
        <f>IF(N482="nulová",J482,0)</f>
        <v>0</v>
      </c>
      <c r="BJ482" s="19" t="s">
        <v>86</v>
      </c>
      <c r="BK482" s="186">
        <f>ROUND(I482*H482,2)</f>
        <v>0</v>
      </c>
      <c r="BL482" s="19" t="s">
        <v>284</v>
      </c>
      <c r="BM482" s="185" t="s">
        <v>1278</v>
      </c>
    </row>
    <row r="483" s="14" customFormat="1">
      <c r="A483" s="14"/>
      <c r="B483" s="195"/>
      <c r="C483" s="14"/>
      <c r="D483" s="188" t="s">
        <v>155</v>
      </c>
      <c r="E483" s="196" t="s">
        <v>1</v>
      </c>
      <c r="F483" s="197" t="s">
        <v>945</v>
      </c>
      <c r="G483" s="14"/>
      <c r="H483" s="198">
        <v>96</v>
      </c>
      <c r="I483" s="199"/>
      <c r="J483" s="14"/>
      <c r="K483" s="14"/>
      <c r="L483" s="195"/>
      <c r="M483" s="200"/>
      <c r="N483" s="201"/>
      <c r="O483" s="201"/>
      <c r="P483" s="201"/>
      <c r="Q483" s="201"/>
      <c r="R483" s="201"/>
      <c r="S483" s="201"/>
      <c r="T483" s="20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196" t="s">
        <v>155</v>
      </c>
      <c r="AU483" s="196" t="s">
        <v>88</v>
      </c>
      <c r="AV483" s="14" t="s">
        <v>88</v>
      </c>
      <c r="AW483" s="14" t="s">
        <v>34</v>
      </c>
      <c r="AX483" s="14" t="s">
        <v>78</v>
      </c>
      <c r="AY483" s="196" t="s">
        <v>143</v>
      </c>
    </row>
    <row r="484" s="14" customFormat="1">
      <c r="A484" s="14"/>
      <c r="B484" s="195"/>
      <c r="C484" s="14"/>
      <c r="D484" s="188" t="s">
        <v>155</v>
      </c>
      <c r="E484" s="196" t="s">
        <v>1</v>
      </c>
      <c r="F484" s="197" t="s">
        <v>1279</v>
      </c>
      <c r="G484" s="14"/>
      <c r="H484" s="198">
        <v>8</v>
      </c>
      <c r="I484" s="199"/>
      <c r="J484" s="14"/>
      <c r="K484" s="14"/>
      <c r="L484" s="195"/>
      <c r="M484" s="200"/>
      <c r="N484" s="201"/>
      <c r="O484" s="201"/>
      <c r="P484" s="201"/>
      <c r="Q484" s="201"/>
      <c r="R484" s="201"/>
      <c r="S484" s="201"/>
      <c r="T484" s="20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6" t="s">
        <v>155</v>
      </c>
      <c r="AU484" s="196" t="s">
        <v>88</v>
      </c>
      <c r="AV484" s="14" t="s">
        <v>88</v>
      </c>
      <c r="AW484" s="14" t="s">
        <v>34</v>
      </c>
      <c r="AX484" s="14" t="s">
        <v>78</v>
      </c>
      <c r="AY484" s="196" t="s">
        <v>143</v>
      </c>
    </row>
    <row r="485" s="15" customFormat="1">
      <c r="A485" s="15"/>
      <c r="B485" s="203"/>
      <c r="C485" s="15"/>
      <c r="D485" s="188" t="s">
        <v>155</v>
      </c>
      <c r="E485" s="204" t="s">
        <v>1</v>
      </c>
      <c r="F485" s="205" t="s">
        <v>163</v>
      </c>
      <c r="G485" s="15"/>
      <c r="H485" s="206">
        <v>104</v>
      </c>
      <c r="I485" s="207"/>
      <c r="J485" s="15"/>
      <c r="K485" s="15"/>
      <c r="L485" s="203"/>
      <c r="M485" s="208"/>
      <c r="N485" s="209"/>
      <c r="O485" s="209"/>
      <c r="P485" s="209"/>
      <c r="Q485" s="209"/>
      <c r="R485" s="209"/>
      <c r="S485" s="209"/>
      <c r="T485" s="210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04" t="s">
        <v>155</v>
      </c>
      <c r="AU485" s="204" t="s">
        <v>88</v>
      </c>
      <c r="AV485" s="15" t="s">
        <v>149</v>
      </c>
      <c r="AW485" s="15" t="s">
        <v>34</v>
      </c>
      <c r="AX485" s="15" t="s">
        <v>86</v>
      </c>
      <c r="AY485" s="204" t="s">
        <v>143</v>
      </c>
    </row>
    <row r="486" s="2" customFormat="1" ht="24.15" customHeight="1">
      <c r="A486" s="38"/>
      <c r="B486" s="172"/>
      <c r="C486" s="173" t="s">
        <v>642</v>
      </c>
      <c r="D486" s="173" t="s">
        <v>145</v>
      </c>
      <c r="E486" s="174" t="s">
        <v>1280</v>
      </c>
      <c r="F486" s="175" t="s">
        <v>1281</v>
      </c>
      <c r="G486" s="176" t="s">
        <v>153</v>
      </c>
      <c r="H486" s="177">
        <v>104</v>
      </c>
      <c r="I486" s="178"/>
      <c r="J486" s="179">
        <f>ROUND(I486*H486,2)</f>
        <v>0</v>
      </c>
      <c r="K486" s="180"/>
      <c r="L486" s="39"/>
      <c r="M486" s="181" t="s">
        <v>1</v>
      </c>
      <c r="N486" s="182" t="s">
        <v>43</v>
      </c>
      <c r="O486" s="77"/>
      <c r="P486" s="183">
        <f>O486*H486</f>
        <v>0</v>
      </c>
      <c r="Q486" s="183">
        <v>0</v>
      </c>
      <c r="R486" s="183">
        <f>Q486*H486</f>
        <v>0</v>
      </c>
      <c r="S486" s="183">
        <v>0</v>
      </c>
      <c r="T486" s="184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85" t="s">
        <v>284</v>
      </c>
      <c r="AT486" s="185" t="s">
        <v>145</v>
      </c>
      <c r="AU486" s="185" t="s">
        <v>88</v>
      </c>
      <c r="AY486" s="19" t="s">
        <v>143</v>
      </c>
      <c r="BE486" s="186">
        <f>IF(N486="základní",J486,0)</f>
        <v>0</v>
      </c>
      <c r="BF486" s="186">
        <f>IF(N486="snížená",J486,0)</f>
        <v>0</v>
      </c>
      <c r="BG486" s="186">
        <f>IF(N486="zákl. přenesená",J486,0)</f>
        <v>0</v>
      </c>
      <c r="BH486" s="186">
        <f>IF(N486="sníž. přenesená",J486,0)</f>
        <v>0</v>
      </c>
      <c r="BI486" s="186">
        <f>IF(N486="nulová",J486,0)</f>
        <v>0</v>
      </c>
      <c r="BJ486" s="19" t="s">
        <v>86</v>
      </c>
      <c r="BK486" s="186">
        <f>ROUND(I486*H486,2)</f>
        <v>0</v>
      </c>
      <c r="BL486" s="19" t="s">
        <v>284</v>
      </c>
      <c r="BM486" s="185" t="s">
        <v>1282</v>
      </c>
    </row>
    <row r="487" s="2" customFormat="1" ht="16.5" customHeight="1">
      <c r="A487" s="38"/>
      <c r="B487" s="172"/>
      <c r="C487" s="219" t="s">
        <v>647</v>
      </c>
      <c r="D487" s="219" t="s">
        <v>367</v>
      </c>
      <c r="E487" s="220" t="s">
        <v>1283</v>
      </c>
      <c r="F487" s="221" t="s">
        <v>1284</v>
      </c>
      <c r="G487" s="222" t="s">
        <v>153</v>
      </c>
      <c r="H487" s="223">
        <v>239.19999999999999</v>
      </c>
      <c r="I487" s="224"/>
      <c r="J487" s="225">
        <f>ROUND(I487*H487,2)</f>
        <v>0</v>
      </c>
      <c r="K487" s="226"/>
      <c r="L487" s="227"/>
      <c r="M487" s="228" t="s">
        <v>1</v>
      </c>
      <c r="N487" s="229" t="s">
        <v>43</v>
      </c>
      <c r="O487" s="77"/>
      <c r="P487" s="183">
        <f>O487*H487</f>
        <v>0</v>
      </c>
      <c r="Q487" s="183">
        <v>0.00029999999999999997</v>
      </c>
      <c r="R487" s="183">
        <f>Q487*H487</f>
        <v>0.07175999999999999</v>
      </c>
      <c r="S487" s="183">
        <v>0</v>
      </c>
      <c r="T487" s="184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185" t="s">
        <v>382</v>
      </c>
      <c r="AT487" s="185" t="s">
        <v>367</v>
      </c>
      <c r="AU487" s="185" t="s">
        <v>88</v>
      </c>
      <c r="AY487" s="19" t="s">
        <v>143</v>
      </c>
      <c r="BE487" s="186">
        <f>IF(N487="základní",J487,0)</f>
        <v>0</v>
      </c>
      <c r="BF487" s="186">
        <f>IF(N487="snížená",J487,0)</f>
        <v>0</v>
      </c>
      <c r="BG487" s="186">
        <f>IF(N487="zákl. přenesená",J487,0)</f>
        <v>0</v>
      </c>
      <c r="BH487" s="186">
        <f>IF(N487="sníž. přenesená",J487,0)</f>
        <v>0</v>
      </c>
      <c r="BI487" s="186">
        <f>IF(N487="nulová",J487,0)</f>
        <v>0</v>
      </c>
      <c r="BJ487" s="19" t="s">
        <v>86</v>
      </c>
      <c r="BK487" s="186">
        <f>ROUND(I487*H487,2)</f>
        <v>0</v>
      </c>
      <c r="BL487" s="19" t="s">
        <v>284</v>
      </c>
      <c r="BM487" s="185" t="s">
        <v>1285</v>
      </c>
    </row>
    <row r="488" s="14" customFormat="1">
      <c r="A488" s="14"/>
      <c r="B488" s="195"/>
      <c r="C488" s="14"/>
      <c r="D488" s="188" t="s">
        <v>155</v>
      </c>
      <c r="E488" s="196" t="s">
        <v>1</v>
      </c>
      <c r="F488" s="197" t="s">
        <v>1286</v>
      </c>
      <c r="G488" s="14"/>
      <c r="H488" s="198">
        <v>239.19999999999999</v>
      </c>
      <c r="I488" s="199"/>
      <c r="J488" s="14"/>
      <c r="K488" s="14"/>
      <c r="L488" s="195"/>
      <c r="M488" s="200"/>
      <c r="N488" s="201"/>
      <c r="O488" s="201"/>
      <c r="P488" s="201"/>
      <c r="Q488" s="201"/>
      <c r="R488" s="201"/>
      <c r="S488" s="201"/>
      <c r="T488" s="20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196" t="s">
        <v>155</v>
      </c>
      <c r="AU488" s="196" t="s">
        <v>88</v>
      </c>
      <c r="AV488" s="14" t="s">
        <v>88</v>
      </c>
      <c r="AW488" s="14" t="s">
        <v>34</v>
      </c>
      <c r="AX488" s="14" t="s">
        <v>86</v>
      </c>
      <c r="AY488" s="196" t="s">
        <v>143</v>
      </c>
    </row>
    <row r="489" s="2" customFormat="1" ht="24.15" customHeight="1">
      <c r="A489" s="38"/>
      <c r="B489" s="172"/>
      <c r="C489" s="173" t="s">
        <v>655</v>
      </c>
      <c r="D489" s="173" t="s">
        <v>145</v>
      </c>
      <c r="E489" s="174" t="s">
        <v>1287</v>
      </c>
      <c r="F489" s="175" t="s">
        <v>1288</v>
      </c>
      <c r="G489" s="176" t="s">
        <v>153</v>
      </c>
      <c r="H489" s="177">
        <v>8</v>
      </c>
      <c r="I489" s="178"/>
      <c r="J489" s="179">
        <f>ROUND(I489*H489,2)</f>
        <v>0</v>
      </c>
      <c r="K489" s="180"/>
      <c r="L489" s="39"/>
      <c r="M489" s="181" t="s">
        <v>1</v>
      </c>
      <c r="N489" s="182" t="s">
        <v>43</v>
      </c>
      <c r="O489" s="77"/>
      <c r="P489" s="183">
        <f>O489*H489</f>
        <v>0</v>
      </c>
      <c r="Q489" s="183">
        <v>0.00093999999999999997</v>
      </c>
      <c r="R489" s="183">
        <f>Q489*H489</f>
        <v>0.0075199999999999998</v>
      </c>
      <c r="S489" s="183">
        <v>0</v>
      </c>
      <c r="T489" s="184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185" t="s">
        <v>284</v>
      </c>
      <c r="AT489" s="185" t="s">
        <v>145</v>
      </c>
      <c r="AU489" s="185" t="s">
        <v>88</v>
      </c>
      <c r="AY489" s="19" t="s">
        <v>143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19" t="s">
        <v>86</v>
      </c>
      <c r="BK489" s="186">
        <f>ROUND(I489*H489,2)</f>
        <v>0</v>
      </c>
      <c r="BL489" s="19" t="s">
        <v>284</v>
      </c>
      <c r="BM489" s="185" t="s">
        <v>1289</v>
      </c>
    </row>
    <row r="490" s="14" customFormat="1">
      <c r="A490" s="14"/>
      <c r="B490" s="195"/>
      <c r="C490" s="14"/>
      <c r="D490" s="188" t="s">
        <v>155</v>
      </c>
      <c r="E490" s="196" t="s">
        <v>1</v>
      </c>
      <c r="F490" s="197" t="s">
        <v>1279</v>
      </c>
      <c r="G490" s="14"/>
      <c r="H490" s="198">
        <v>8</v>
      </c>
      <c r="I490" s="199"/>
      <c r="J490" s="14"/>
      <c r="K490" s="14"/>
      <c r="L490" s="195"/>
      <c r="M490" s="200"/>
      <c r="N490" s="201"/>
      <c r="O490" s="201"/>
      <c r="P490" s="201"/>
      <c r="Q490" s="201"/>
      <c r="R490" s="201"/>
      <c r="S490" s="201"/>
      <c r="T490" s="20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6" t="s">
        <v>155</v>
      </c>
      <c r="AU490" s="196" t="s">
        <v>88</v>
      </c>
      <c r="AV490" s="14" t="s">
        <v>88</v>
      </c>
      <c r="AW490" s="14" t="s">
        <v>34</v>
      </c>
      <c r="AX490" s="14" t="s">
        <v>86</v>
      </c>
      <c r="AY490" s="196" t="s">
        <v>143</v>
      </c>
    </row>
    <row r="491" s="2" customFormat="1" ht="24.15" customHeight="1">
      <c r="A491" s="38"/>
      <c r="B491" s="172"/>
      <c r="C491" s="173" t="s">
        <v>661</v>
      </c>
      <c r="D491" s="173" t="s">
        <v>145</v>
      </c>
      <c r="E491" s="174" t="s">
        <v>1290</v>
      </c>
      <c r="F491" s="175" t="s">
        <v>1291</v>
      </c>
      <c r="G491" s="176" t="s">
        <v>153</v>
      </c>
      <c r="H491" s="177">
        <v>8</v>
      </c>
      <c r="I491" s="178"/>
      <c r="J491" s="179">
        <f>ROUND(I491*H491,2)</f>
        <v>0</v>
      </c>
      <c r="K491" s="180"/>
      <c r="L491" s="39"/>
      <c r="M491" s="181" t="s">
        <v>1</v>
      </c>
      <c r="N491" s="182" t="s">
        <v>43</v>
      </c>
      <c r="O491" s="77"/>
      <c r="P491" s="183">
        <f>O491*H491</f>
        <v>0</v>
      </c>
      <c r="Q491" s="183">
        <v>0.00076999999999999996</v>
      </c>
      <c r="R491" s="183">
        <f>Q491*H491</f>
        <v>0.0061599999999999997</v>
      </c>
      <c r="S491" s="183">
        <v>0</v>
      </c>
      <c r="T491" s="18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85" t="s">
        <v>284</v>
      </c>
      <c r="AT491" s="185" t="s">
        <v>145</v>
      </c>
      <c r="AU491" s="185" t="s">
        <v>88</v>
      </c>
      <c r="AY491" s="19" t="s">
        <v>143</v>
      </c>
      <c r="BE491" s="186">
        <f>IF(N491="základní",J491,0)</f>
        <v>0</v>
      </c>
      <c r="BF491" s="186">
        <f>IF(N491="snížená",J491,0)</f>
        <v>0</v>
      </c>
      <c r="BG491" s="186">
        <f>IF(N491="zákl. přenesená",J491,0)</f>
        <v>0</v>
      </c>
      <c r="BH491" s="186">
        <f>IF(N491="sníž. přenesená",J491,0)</f>
        <v>0</v>
      </c>
      <c r="BI491" s="186">
        <f>IF(N491="nulová",J491,0)</f>
        <v>0</v>
      </c>
      <c r="BJ491" s="19" t="s">
        <v>86</v>
      </c>
      <c r="BK491" s="186">
        <f>ROUND(I491*H491,2)</f>
        <v>0</v>
      </c>
      <c r="BL491" s="19" t="s">
        <v>284</v>
      </c>
      <c r="BM491" s="185" t="s">
        <v>1292</v>
      </c>
    </row>
    <row r="492" s="14" customFormat="1">
      <c r="A492" s="14"/>
      <c r="B492" s="195"/>
      <c r="C492" s="14"/>
      <c r="D492" s="188" t="s">
        <v>155</v>
      </c>
      <c r="E492" s="196" t="s">
        <v>1</v>
      </c>
      <c r="F492" s="197" t="s">
        <v>1279</v>
      </c>
      <c r="G492" s="14"/>
      <c r="H492" s="198">
        <v>8</v>
      </c>
      <c r="I492" s="199"/>
      <c r="J492" s="14"/>
      <c r="K492" s="14"/>
      <c r="L492" s="195"/>
      <c r="M492" s="200"/>
      <c r="N492" s="201"/>
      <c r="O492" s="201"/>
      <c r="P492" s="201"/>
      <c r="Q492" s="201"/>
      <c r="R492" s="201"/>
      <c r="S492" s="201"/>
      <c r="T492" s="20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196" t="s">
        <v>155</v>
      </c>
      <c r="AU492" s="196" t="s">
        <v>88</v>
      </c>
      <c r="AV492" s="14" t="s">
        <v>88</v>
      </c>
      <c r="AW492" s="14" t="s">
        <v>34</v>
      </c>
      <c r="AX492" s="14" t="s">
        <v>78</v>
      </c>
      <c r="AY492" s="196" t="s">
        <v>143</v>
      </c>
    </row>
    <row r="493" s="15" customFormat="1">
      <c r="A493" s="15"/>
      <c r="B493" s="203"/>
      <c r="C493" s="15"/>
      <c r="D493" s="188" t="s">
        <v>155</v>
      </c>
      <c r="E493" s="204" t="s">
        <v>1</v>
      </c>
      <c r="F493" s="205" t="s">
        <v>163</v>
      </c>
      <c r="G493" s="15"/>
      <c r="H493" s="206">
        <v>8</v>
      </c>
      <c r="I493" s="207"/>
      <c r="J493" s="15"/>
      <c r="K493" s="15"/>
      <c r="L493" s="203"/>
      <c r="M493" s="208"/>
      <c r="N493" s="209"/>
      <c r="O493" s="209"/>
      <c r="P493" s="209"/>
      <c r="Q493" s="209"/>
      <c r="R493" s="209"/>
      <c r="S493" s="209"/>
      <c r="T493" s="210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04" t="s">
        <v>155</v>
      </c>
      <c r="AU493" s="204" t="s">
        <v>88</v>
      </c>
      <c r="AV493" s="15" t="s">
        <v>149</v>
      </c>
      <c r="AW493" s="15" t="s">
        <v>34</v>
      </c>
      <c r="AX493" s="15" t="s">
        <v>86</v>
      </c>
      <c r="AY493" s="204" t="s">
        <v>143</v>
      </c>
    </row>
    <row r="494" s="2" customFormat="1" ht="24.15" customHeight="1">
      <c r="A494" s="38"/>
      <c r="B494" s="172"/>
      <c r="C494" s="173" t="s">
        <v>669</v>
      </c>
      <c r="D494" s="173" t="s">
        <v>145</v>
      </c>
      <c r="E494" s="174" t="s">
        <v>1293</v>
      </c>
      <c r="F494" s="175" t="s">
        <v>1294</v>
      </c>
      <c r="G494" s="176" t="s">
        <v>626</v>
      </c>
      <c r="H494" s="230"/>
      <c r="I494" s="178"/>
      <c r="J494" s="179">
        <f>ROUND(I494*H494,2)</f>
        <v>0</v>
      </c>
      <c r="K494" s="180"/>
      <c r="L494" s="39"/>
      <c r="M494" s="181" t="s">
        <v>1</v>
      </c>
      <c r="N494" s="182" t="s">
        <v>43</v>
      </c>
      <c r="O494" s="77"/>
      <c r="P494" s="183">
        <f>O494*H494</f>
        <v>0</v>
      </c>
      <c r="Q494" s="183">
        <v>0</v>
      </c>
      <c r="R494" s="183">
        <f>Q494*H494</f>
        <v>0</v>
      </c>
      <c r="S494" s="183">
        <v>0</v>
      </c>
      <c r="T494" s="184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85" t="s">
        <v>284</v>
      </c>
      <c r="AT494" s="185" t="s">
        <v>145</v>
      </c>
      <c r="AU494" s="185" t="s">
        <v>88</v>
      </c>
      <c r="AY494" s="19" t="s">
        <v>143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19" t="s">
        <v>86</v>
      </c>
      <c r="BK494" s="186">
        <f>ROUND(I494*H494,2)</f>
        <v>0</v>
      </c>
      <c r="BL494" s="19" t="s">
        <v>284</v>
      </c>
      <c r="BM494" s="185" t="s">
        <v>1295</v>
      </c>
    </row>
    <row r="495" s="12" customFormat="1" ht="22.8" customHeight="1">
      <c r="A495" s="12"/>
      <c r="B495" s="159"/>
      <c r="C495" s="12"/>
      <c r="D495" s="160" t="s">
        <v>77</v>
      </c>
      <c r="E495" s="170" t="s">
        <v>1296</v>
      </c>
      <c r="F495" s="170" t="s">
        <v>1297</v>
      </c>
      <c r="G495" s="12"/>
      <c r="H495" s="12"/>
      <c r="I495" s="162"/>
      <c r="J495" s="171">
        <f>BK495</f>
        <v>0</v>
      </c>
      <c r="K495" s="12"/>
      <c r="L495" s="159"/>
      <c r="M495" s="164"/>
      <c r="N495" s="165"/>
      <c r="O495" s="165"/>
      <c r="P495" s="166">
        <f>SUM(P496:P521)</f>
        <v>0</v>
      </c>
      <c r="Q495" s="165"/>
      <c r="R495" s="166">
        <f>SUM(R496:R521)</f>
        <v>1.3793178199999998</v>
      </c>
      <c r="S495" s="165"/>
      <c r="T495" s="167">
        <f>SUM(T496:T521)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160" t="s">
        <v>88</v>
      </c>
      <c r="AT495" s="168" t="s">
        <v>77</v>
      </c>
      <c r="AU495" s="168" t="s">
        <v>86</v>
      </c>
      <c r="AY495" s="160" t="s">
        <v>143</v>
      </c>
      <c r="BK495" s="169">
        <f>SUM(BK496:BK521)</f>
        <v>0</v>
      </c>
    </row>
    <row r="496" s="2" customFormat="1" ht="24.15" customHeight="1">
      <c r="A496" s="38"/>
      <c r="B496" s="172"/>
      <c r="C496" s="173" t="s">
        <v>675</v>
      </c>
      <c r="D496" s="173" t="s">
        <v>145</v>
      </c>
      <c r="E496" s="174" t="s">
        <v>1298</v>
      </c>
      <c r="F496" s="175" t="s">
        <v>1299</v>
      </c>
      <c r="G496" s="176" t="s">
        <v>153</v>
      </c>
      <c r="H496" s="177">
        <v>75.159999999999997</v>
      </c>
      <c r="I496" s="178"/>
      <c r="J496" s="179">
        <f>ROUND(I496*H496,2)</f>
        <v>0</v>
      </c>
      <c r="K496" s="180"/>
      <c r="L496" s="39"/>
      <c r="M496" s="181" t="s">
        <v>1</v>
      </c>
      <c r="N496" s="182" t="s">
        <v>43</v>
      </c>
      <c r="O496" s="77"/>
      <c r="P496" s="183">
        <f>O496*H496</f>
        <v>0</v>
      </c>
      <c r="Q496" s="183">
        <v>0</v>
      </c>
      <c r="R496" s="183">
        <f>Q496*H496</f>
        <v>0</v>
      </c>
      <c r="S496" s="183">
        <v>0</v>
      </c>
      <c r="T496" s="184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85" t="s">
        <v>284</v>
      </c>
      <c r="AT496" s="185" t="s">
        <v>145</v>
      </c>
      <c r="AU496" s="185" t="s">
        <v>88</v>
      </c>
      <c r="AY496" s="19" t="s">
        <v>143</v>
      </c>
      <c r="BE496" s="186">
        <f>IF(N496="základní",J496,0)</f>
        <v>0</v>
      </c>
      <c r="BF496" s="186">
        <f>IF(N496="snížená",J496,0)</f>
        <v>0</v>
      </c>
      <c r="BG496" s="186">
        <f>IF(N496="zákl. přenesená",J496,0)</f>
        <v>0</v>
      </c>
      <c r="BH496" s="186">
        <f>IF(N496="sníž. přenesená",J496,0)</f>
        <v>0</v>
      </c>
      <c r="BI496" s="186">
        <f>IF(N496="nulová",J496,0)</f>
        <v>0</v>
      </c>
      <c r="BJ496" s="19" t="s">
        <v>86</v>
      </c>
      <c r="BK496" s="186">
        <f>ROUND(I496*H496,2)</f>
        <v>0</v>
      </c>
      <c r="BL496" s="19" t="s">
        <v>284</v>
      </c>
      <c r="BM496" s="185" t="s">
        <v>1300</v>
      </c>
    </row>
    <row r="497" s="13" customFormat="1">
      <c r="A497" s="13"/>
      <c r="B497" s="187"/>
      <c r="C497" s="13"/>
      <c r="D497" s="188" t="s">
        <v>155</v>
      </c>
      <c r="E497" s="189" t="s">
        <v>1</v>
      </c>
      <c r="F497" s="190" t="s">
        <v>1165</v>
      </c>
      <c r="G497" s="13"/>
      <c r="H497" s="189" t="s">
        <v>1</v>
      </c>
      <c r="I497" s="191"/>
      <c r="J497" s="13"/>
      <c r="K497" s="13"/>
      <c r="L497" s="187"/>
      <c r="M497" s="192"/>
      <c r="N497" s="193"/>
      <c r="O497" s="193"/>
      <c r="P497" s="193"/>
      <c r="Q497" s="193"/>
      <c r="R497" s="193"/>
      <c r="S497" s="193"/>
      <c r="T497" s="19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9" t="s">
        <v>155</v>
      </c>
      <c r="AU497" s="189" t="s">
        <v>88</v>
      </c>
      <c r="AV497" s="13" t="s">
        <v>86</v>
      </c>
      <c r="AW497" s="13" t="s">
        <v>34</v>
      </c>
      <c r="AX497" s="13" t="s">
        <v>78</v>
      </c>
      <c r="AY497" s="189" t="s">
        <v>143</v>
      </c>
    </row>
    <row r="498" s="14" customFormat="1">
      <c r="A498" s="14"/>
      <c r="B498" s="195"/>
      <c r="C498" s="14"/>
      <c r="D498" s="188" t="s">
        <v>155</v>
      </c>
      <c r="E498" s="196" t="s">
        <v>1</v>
      </c>
      <c r="F498" s="197" t="s">
        <v>1166</v>
      </c>
      <c r="G498" s="14"/>
      <c r="H498" s="198">
        <v>75.159999999999997</v>
      </c>
      <c r="I498" s="199"/>
      <c r="J498" s="14"/>
      <c r="K498" s="14"/>
      <c r="L498" s="195"/>
      <c r="M498" s="200"/>
      <c r="N498" s="201"/>
      <c r="O498" s="201"/>
      <c r="P498" s="201"/>
      <c r="Q498" s="201"/>
      <c r="R498" s="201"/>
      <c r="S498" s="201"/>
      <c r="T498" s="20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196" t="s">
        <v>155</v>
      </c>
      <c r="AU498" s="196" t="s">
        <v>88</v>
      </c>
      <c r="AV498" s="14" t="s">
        <v>88</v>
      </c>
      <c r="AW498" s="14" t="s">
        <v>34</v>
      </c>
      <c r="AX498" s="14" t="s">
        <v>86</v>
      </c>
      <c r="AY498" s="196" t="s">
        <v>143</v>
      </c>
    </row>
    <row r="499" s="2" customFormat="1" ht="24.15" customHeight="1">
      <c r="A499" s="38"/>
      <c r="B499" s="172"/>
      <c r="C499" s="219" t="s">
        <v>679</v>
      </c>
      <c r="D499" s="219" t="s">
        <v>367</v>
      </c>
      <c r="E499" s="220" t="s">
        <v>1301</v>
      </c>
      <c r="F499" s="221" t="s">
        <v>1302</v>
      </c>
      <c r="G499" s="222" t="s">
        <v>153</v>
      </c>
      <c r="H499" s="223">
        <v>76.662999999999997</v>
      </c>
      <c r="I499" s="224"/>
      <c r="J499" s="225">
        <f>ROUND(I499*H499,2)</f>
        <v>0</v>
      </c>
      <c r="K499" s="226"/>
      <c r="L499" s="227"/>
      <c r="M499" s="228" t="s">
        <v>1</v>
      </c>
      <c r="N499" s="229" t="s">
        <v>43</v>
      </c>
      <c r="O499" s="77"/>
      <c r="P499" s="183">
        <f>O499*H499</f>
        <v>0</v>
      </c>
      <c r="Q499" s="183">
        <v>0.0044999999999999997</v>
      </c>
      <c r="R499" s="183">
        <f>Q499*H499</f>
        <v>0.34498349999999994</v>
      </c>
      <c r="S499" s="183">
        <v>0</v>
      </c>
      <c r="T499" s="18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185" t="s">
        <v>382</v>
      </c>
      <c r="AT499" s="185" t="s">
        <v>367</v>
      </c>
      <c r="AU499" s="185" t="s">
        <v>88</v>
      </c>
      <c r="AY499" s="19" t="s">
        <v>143</v>
      </c>
      <c r="BE499" s="186">
        <f>IF(N499="základní",J499,0)</f>
        <v>0</v>
      </c>
      <c r="BF499" s="186">
        <f>IF(N499="snížená",J499,0)</f>
        <v>0</v>
      </c>
      <c r="BG499" s="186">
        <f>IF(N499="zákl. přenesená",J499,0)</f>
        <v>0</v>
      </c>
      <c r="BH499" s="186">
        <f>IF(N499="sníž. přenesená",J499,0)</f>
        <v>0</v>
      </c>
      <c r="BI499" s="186">
        <f>IF(N499="nulová",J499,0)</f>
        <v>0</v>
      </c>
      <c r="BJ499" s="19" t="s">
        <v>86</v>
      </c>
      <c r="BK499" s="186">
        <f>ROUND(I499*H499,2)</f>
        <v>0</v>
      </c>
      <c r="BL499" s="19" t="s">
        <v>284</v>
      </c>
      <c r="BM499" s="185" t="s">
        <v>1303</v>
      </c>
    </row>
    <row r="500" s="13" customFormat="1">
      <c r="A500" s="13"/>
      <c r="B500" s="187"/>
      <c r="C500" s="13"/>
      <c r="D500" s="188" t="s">
        <v>155</v>
      </c>
      <c r="E500" s="189" t="s">
        <v>1</v>
      </c>
      <c r="F500" s="190" t="s">
        <v>1165</v>
      </c>
      <c r="G500" s="13"/>
      <c r="H500" s="189" t="s">
        <v>1</v>
      </c>
      <c r="I500" s="191"/>
      <c r="J500" s="13"/>
      <c r="K500" s="13"/>
      <c r="L500" s="187"/>
      <c r="M500" s="192"/>
      <c r="N500" s="193"/>
      <c r="O500" s="193"/>
      <c r="P500" s="193"/>
      <c r="Q500" s="193"/>
      <c r="R500" s="193"/>
      <c r="S500" s="193"/>
      <c r="T500" s="19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9" t="s">
        <v>155</v>
      </c>
      <c r="AU500" s="189" t="s">
        <v>88</v>
      </c>
      <c r="AV500" s="13" t="s">
        <v>86</v>
      </c>
      <c r="AW500" s="13" t="s">
        <v>34</v>
      </c>
      <c r="AX500" s="13" t="s">
        <v>78</v>
      </c>
      <c r="AY500" s="189" t="s">
        <v>143</v>
      </c>
    </row>
    <row r="501" s="14" customFormat="1">
      <c r="A501" s="14"/>
      <c r="B501" s="195"/>
      <c r="C501" s="14"/>
      <c r="D501" s="188" t="s">
        <v>155</v>
      </c>
      <c r="E501" s="196" t="s">
        <v>1</v>
      </c>
      <c r="F501" s="197" t="s">
        <v>1304</v>
      </c>
      <c r="G501" s="14"/>
      <c r="H501" s="198">
        <v>76.662999999999997</v>
      </c>
      <c r="I501" s="199"/>
      <c r="J501" s="14"/>
      <c r="K501" s="14"/>
      <c r="L501" s="195"/>
      <c r="M501" s="200"/>
      <c r="N501" s="201"/>
      <c r="O501" s="201"/>
      <c r="P501" s="201"/>
      <c r="Q501" s="201"/>
      <c r="R501" s="201"/>
      <c r="S501" s="201"/>
      <c r="T501" s="20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196" t="s">
        <v>155</v>
      </c>
      <c r="AU501" s="196" t="s">
        <v>88</v>
      </c>
      <c r="AV501" s="14" t="s">
        <v>88</v>
      </c>
      <c r="AW501" s="14" t="s">
        <v>34</v>
      </c>
      <c r="AX501" s="14" t="s">
        <v>86</v>
      </c>
      <c r="AY501" s="196" t="s">
        <v>143</v>
      </c>
    </row>
    <row r="502" s="2" customFormat="1" ht="24.15" customHeight="1">
      <c r="A502" s="38"/>
      <c r="B502" s="172"/>
      <c r="C502" s="173" t="s">
        <v>683</v>
      </c>
      <c r="D502" s="173" t="s">
        <v>145</v>
      </c>
      <c r="E502" s="174" t="s">
        <v>1305</v>
      </c>
      <c r="F502" s="175" t="s">
        <v>1306</v>
      </c>
      <c r="G502" s="176" t="s">
        <v>153</v>
      </c>
      <c r="H502" s="177">
        <v>89.528000000000006</v>
      </c>
      <c r="I502" s="178"/>
      <c r="J502" s="179">
        <f>ROUND(I502*H502,2)</f>
        <v>0</v>
      </c>
      <c r="K502" s="180"/>
      <c r="L502" s="39"/>
      <c r="M502" s="181" t="s">
        <v>1</v>
      </c>
      <c r="N502" s="182" t="s">
        <v>43</v>
      </c>
      <c r="O502" s="77"/>
      <c r="P502" s="183">
        <f>O502*H502</f>
        <v>0</v>
      </c>
      <c r="Q502" s="183">
        <v>0.00012</v>
      </c>
      <c r="R502" s="183">
        <f>Q502*H502</f>
        <v>0.01074336</v>
      </c>
      <c r="S502" s="183">
        <v>0</v>
      </c>
      <c r="T502" s="184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185" t="s">
        <v>284</v>
      </c>
      <c r="AT502" s="185" t="s">
        <v>145</v>
      </c>
      <c r="AU502" s="185" t="s">
        <v>88</v>
      </c>
      <c r="AY502" s="19" t="s">
        <v>143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19" t="s">
        <v>86</v>
      </c>
      <c r="BK502" s="186">
        <f>ROUND(I502*H502,2)</f>
        <v>0</v>
      </c>
      <c r="BL502" s="19" t="s">
        <v>284</v>
      </c>
      <c r="BM502" s="185" t="s">
        <v>1307</v>
      </c>
    </row>
    <row r="503" s="14" customFormat="1">
      <c r="A503" s="14"/>
      <c r="B503" s="195"/>
      <c r="C503" s="14"/>
      <c r="D503" s="188" t="s">
        <v>155</v>
      </c>
      <c r="E503" s="196" t="s">
        <v>1</v>
      </c>
      <c r="F503" s="197" t="s">
        <v>1308</v>
      </c>
      <c r="G503" s="14"/>
      <c r="H503" s="198">
        <v>45.140000000000001</v>
      </c>
      <c r="I503" s="199"/>
      <c r="J503" s="14"/>
      <c r="K503" s="14"/>
      <c r="L503" s="195"/>
      <c r="M503" s="200"/>
      <c r="N503" s="201"/>
      <c r="O503" s="201"/>
      <c r="P503" s="201"/>
      <c r="Q503" s="201"/>
      <c r="R503" s="201"/>
      <c r="S503" s="201"/>
      <c r="T503" s="20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196" t="s">
        <v>155</v>
      </c>
      <c r="AU503" s="196" t="s">
        <v>88</v>
      </c>
      <c r="AV503" s="14" t="s">
        <v>88</v>
      </c>
      <c r="AW503" s="14" t="s">
        <v>34</v>
      </c>
      <c r="AX503" s="14" t="s">
        <v>78</v>
      </c>
      <c r="AY503" s="196" t="s">
        <v>143</v>
      </c>
    </row>
    <row r="504" s="14" customFormat="1">
      <c r="A504" s="14"/>
      <c r="B504" s="195"/>
      <c r="C504" s="14"/>
      <c r="D504" s="188" t="s">
        <v>155</v>
      </c>
      <c r="E504" s="196" t="s">
        <v>1</v>
      </c>
      <c r="F504" s="197" t="s">
        <v>1309</v>
      </c>
      <c r="G504" s="14"/>
      <c r="H504" s="198">
        <v>30.719999999999999</v>
      </c>
      <c r="I504" s="199"/>
      <c r="J504" s="14"/>
      <c r="K504" s="14"/>
      <c r="L504" s="195"/>
      <c r="M504" s="200"/>
      <c r="N504" s="201"/>
      <c r="O504" s="201"/>
      <c r="P504" s="201"/>
      <c r="Q504" s="201"/>
      <c r="R504" s="201"/>
      <c r="S504" s="201"/>
      <c r="T504" s="20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196" t="s">
        <v>155</v>
      </c>
      <c r="AU504" s="196" t="s">
        <v>88</v>
      </c>
      <c r="AV504" s="14" t="s">
        <v>88</v>
      </c>
      <c r="AW504" s="14" t="s">
        <v>34</v>
      </c>
      <c r="AX504" s="14" t="s">
        <v>78</v>
      </c>
      <c r="AY504" s="196" t="s">
        <v>143</v>
      </c>
    </row>
    <row r="505" s="14" customFormat="1">
      <c r="A505" s="14"/>
      <c r="B505" s="195"/>
      <c r="C505" s="14"/>
      <c r="D505" s="188" t="s">
        <v>155</v>
      </c>
      <c r="E505" s="196" t="s">
        <v>1</v>
      </c>
      <c r="F505" s="197" t="s">
        <v>1310</v>
      </c>
      <c r="G505" s="14"/>
      <c r="H505" s="198">
        <v>10.098000000000001</v>
      </c>
      <c r="I505" s="199"/>
      <c r="J505" s="14"/>
      <c r="K505" s="14"/>
      <c r="L505" s="195"/>
      <c r="M505" s="200"/>
      <c r="N505" s="201"/>
      <c r="O505" s="201"/>
      <c r="P505" s="201"/>
      <c r="Q505" s="201"/>
      <c r="R505" s="201"/>
      <c r="S505" s="201"/>
      <c r="T505" s="20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196" t="s">
        <v>155</v>
      </c>
      <c r="AU505" s="196" t="s">
        <v>88</v>
      </c>
      <c r="AV505" s="14" t="s">
        <v>88</v>
      </c>
      <c r="AW505" s="14" t="s">
        <v>34</v>
      </c>
      <c r="AX505" s="14" t="s">
        <v>78</v>
      </c>
      <c r="AY505" s="196" t="s">
        <v>143</v>
      </c>
    </row>
    <row r="506" s="14" customFormat="1">
      <c r="A506" s="14"/>
      <c r="B506" s="195"/>
      <c r="C506" s="14"/>
      <c r="D506" s="188" t="s">
        <v>155</v>
      </c>
      <c r="E506" s="196" t="s">
        <v>1</v>
      </c>
      <c r="F506" s="197" t="s">
        <v>1311</v>
      </c>
      <c r="G506" s="14"/>
      <c r="H506" s="198">
        <v>3.5699999999999998</v>
      </c>
      <c r="I506" s="199"/>
      <c r="J506" s="14"/>
      <c r="K506" s="14"/>
      <c r="L506" s="195"/>
      <c r="M506" s="200"/>
      <c r="N506" s="201"/>
      <c r="O506" s="201"/>
      <c r="P506" s="201"/>
      <c r="Q506" s="201"/>
      <c r="R506" s="201"/>
      <c r="S506" s="201"/>
      <c r="T506" s="20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196" t="s">
        <v>155</v>
      </c>
      <c r="AU506" s="196" t="s">
        <v>88</v>
      </c>
      <c r="AV506" s="14" t="s">
        <v>88</v>
      </c>
      <c r="AW506" s="14" t="s">
        <v>34</v>
      </c>
      <c r="AX506" s="14" t="s">
        <v>78</v>
      </c>
      <c r="AY506" s="196" t="s">
        <v>143</v>
      </c>
    </row>
    <row r="507" s="15" customFormat="1">
      <c r="A507" s="15"/>
      <c r="B507" s="203"/>
      <c r="C507" s="15"/>
      <c r="D507" s="188" t="s">
        <v>155</v>
      </c>
      <c r="E507" s="204" t="s">
        <v>1</v>
      </c>
      <c r="F507" s="205" t="s">
        <v>163</v>
      </c>
      <c r="G507" s="15"/>
      <c r="H507" s="206">
        <v>89.527999999999992</v>
      </c>
      <c r="I507" s="207"/>
      <c r="J507" s="15"/>
      <c r="K507" s="15"/>
      <c r="L507" s="203"/>
      <c r="M507" s="208"/>
      <c r="N507" s="209"/>
      <c r="O507" s="209"/>
      <c r="P507" s="209"/>
      <c r="Q507" s="209"/>
      <c r="R507" s="209"/>
      <c r="S507" s="209"/>
      <c r="T507" s="210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04" t="s">
        <v>155</v>
      </c>
      <c r="AU507" s="204" t="s">
        <v>88</v>
      </c>
      <c r="AV507" s="15" t="s">
        <v>149</v>
      </c>
      <c r="AW507" s="15" t="s">
        <v>34</v>
      </c>
      <c r="AX507" s="15" t="s">
        <v>86</v>
      </c>
      <c r="AY507" s="204" t="s">
        <v>143</v>
      </c>
    </row>
    <row r="508" s="2" customFormat="1" ht="24.15" customHeight="1">
      <c r="A508" s="38"/>
      <c r="B508" s="172"/>
      <c r="C508" s="219" t="s">
        <v>687</v>
      </c>
      <c r="D508" s="219" t="s">
        <v>367</v>
      </c>
      <c r="E508" s="220" t="s">
        <v>1312</v>
      </c>
      <c r="F508" s="221" t="s">
        <v>1313</v>
      </c>
      <c r="G508" s="222" t="s">
        <v>153</v>
      </c>
      <c r="H508" s="223">
        <v>91.319000000000003</v>
      </c>
      <c r="I508" s="224"/>
      <c r="J508" s="225">
        <f>ROUND(I508*H508,2)</f>
        <v>0</v>
      </c>
      <c r="K508" s="226"/>
      <c r="L508" s="227"/>
      <c r="M508" s="228" t="s">
        <v>1</v>
      </c>
      <c r="N508" s="229" t="s">
        <v>43</v>
      </c>
      <c r="O508" s="77"/>
      <c r="P508" s="183">
        <f>O508*H508</f>
        <v>0</v>
      </c>
      <c r="Q508" s="183">
        <v>0.0032000000000000002</v>
      </c>
      <c r="R508" s="183">
        <f>Q508*H508</f>
        <v>0.2922208</v>
      </c>
      <c r="S508" s="183">
        <v>0</v>
      </c>
      <c r="T508" s="184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85" t="s">
        <v>382</v>
      </c>
      <c r="AT508" s="185" t="s">
        <v>367</v>
      </c>
      <c r="AU508" s="185" t="s">
        <v>88</v>
      </c>
      <c r="AY508" s="19" t="s">
        <v>143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19" t="s">
        <v>86</v>
      </c>
      <c r="BK508" s="186">
        <f>ROUND(I508*H508,2)</f>
        <v>0</v>
      </c>
      <c r="BL508" s="19" t="s">
        <v>284</v>
      </c>
      <c r="BM508" s="185" t="s">
        <v>1314</v>
      </c>
    </row>
    <row r="509" s="14" customFormat="1">
      <c r="A509" s="14"/>
      <c r="B509" s="195"/>
      <c r="C509" s="14"/>
      <c r="D509" s="188" t="s">
        <v>155</v>
      </c>
      <c r="E509" s="196" t="s">
        <v>1</v>
      </c>
      <c r="F509" s="197" t="s">
        <v>1315</v>
      </c>
      <c r="G509" s="14"/>
      <c r="H509" s="198">
        <v>91.319000000000003</v>
      </c>
      <c r="I509" s="199"/>
      <c r="J509" s="14"/>
      <c r="K509" s="14"/>
      <c r="L509" s="195"/>
      <c r="M509" s="200"/>
      <c r="N509" s="201"/>
      <c r="O509" s="201"/>
      <c r="P509" s="201"/>
      <c r="Q509" s="201"/>
      <c r="R509" s="201"/>
      <c r="S509" s="201"/>
      <c r="T509" s="20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196" t="s">
        <v>155</v>
      </c>
      <c r="AU509" s="196" t="s">
        <v>88</v>
      </c>
      <c r="AV509" s="14" t="s">
        <v>88</v>
      </c>
      <c r="AW509" s="14" t="s">
        <v>34</v>
      </c>
      <c r="AX509" s="14" t="s">
        <v>86</v>
      </c>
      <c r="AY509" s="196" t="s">
        <v>143</v>
      </c>
    </row>
    <row r="510" s="2" customFormat="1" ht="24.15" customHeight="1">
      <c r="A510" s="38"/>
      <c r="B510" s="172"/>
      <c r="C510" s="173" t="s">
        <v>693</v>
      </c>
      <c r="D510" s="173" t="s">
        <v>145</v>
      </c>
      <c r="E510" s="174" t="s">
        <v>1316</v>
      </c>
      <c r="F510" s="175" t="s">
        <v>1317</v>
      </c>
      <c r="G510" s="176" t="s">
        <v>153</v>
      </c>
      <c r="H510" s="177">
        <v>183.03999999999999</v>
      </c>
      <c r="I510" s="178"/>
      <c r="J510" s="179">
        <f>ROUND(I510*H510,2)</f>
        <v>0</v>
      </c>
      <c r="K510" s="180"/>
      <c r="L510" s="39"/>
      <c r="M510" s="181" t="s">
        <v>1</v>
      </c>
      <c r="N510" s="182" t="s">
        <v>43</v>
      </c>
      <c r="O510" s="77"/>
      <c r="P510" s="183">
        <f>O510*H510</f>
        <v>0</v>
      </c>
      <c r="Q510" s="183">
        <v>6.9999999999999994E-05</v>
      </c>
      <c r="R510" s="183">
        <f>Q510*H510</f>
        <v>0.012812799999999998</v>
      </c>
      <c r="S510" s="183">
        <v>0</v>
      </c>
      <c r="T510" s="184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85" t="s">
        <v>284</v>
      </c>
      <c r="AT510" s="185" t="s">
        <v>145</v>
      </c>
      <c r="AU510" s="185" t="s">
        <v>88</v>
      </c>
      <c r="AY510" s="19" t="s">
        <v>143</v>
      </c>
      <c r="BE510" s="186">
        <f>IF(N510="základní",J510,0)</f>
        <v>0</v>
      </c>
      <c r="BF510" s="186">
        <f>IF(N510="snížená",J510,0)</f>
        <v>0</v>
      </c>
      <c r="BG510" s="186">
        <f>IF(N510="zákl. přenesená",J510,0)</f>
        <v>0</v>
      </c>
      <c r="BH510" s="186">
        <f>IF(N510="sníž. přenesená",J510,0)</f>
        <v>0</v>
      </c>
      <c r="BI510" s="186">
        <f>IF(N510="nulová",J510,0)</f>
        <v>0</v>
      </c>
      <c r="BJ510" s="19" t="s">
        <v>86</v>
      </c>
      <c r="BK510" s="186">
        <f>ROUND(I510*H510,2)</f>
        <v>0</v>
      </c>
      <c r="BL510" s="19" t="s">
        <v>284</v>
      </c>
      <c r="BM510" s="185" t="s">
        <v>1318</v>
      </c>
    </row>
    <row r="511" s="14" customFormat="1">
      <c r="A511" s="14"/>
      <c r="B511" s="195"/>
      <c r="C511" s="14"/>
      <c r="D511" s="188" t="s">
        <v>155</v>
      </c>
      <c r="E511" s="196" t="s">
        <v>1</v>
      </c>
      <c r="F511" s="197" t="s">
        <v>1319</v>
      </c>
      <c r="G511" s="14"/>
      <c r="H511" s="198">
        <v>183.03999999999999</v>
      </c>
      <c r="I511" s="199"/>
      <c r="J511" s="14"/>
      <c r="K511" s="14"/>
      <c r="L511" s="195"/>
      <c r="M511" s="200"/>
      <c r="N511" s="201"/>
      <c r="O511" s="201"/>
      <c r="P511" s="201"/>
      <c r="Q511" s="201"/>
      <c r="R511" s="201"/>
      <c r="S511" s="201"/>
      <c r="T511" s="20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196" t="s">
        <v>155</v>
      </c>
      <c r="AU511" s="196" t="s">
        <v>88</v>
      </c>
      <c r="AV511" s="14" t="s">
        <v>88</v>
      </c>
      <c r="AW511" s="14" t="s">
        <v>34</v>
      </c>
      <c r="AX511" s="14" t="s">
        <v>86</v>
      </c>
      <c r="AY511" s="196" t="s">
        <v>143</v>
      </c>
    </row>
    <row r="512" s="2" customFormat="1" ht="24.15" customHeight="1">
      <c r="A512" s="38"/>
      <c r="B512" s="172"/>
      <c r="C512" s="219" t="s">
        <v>699</v>
      </c>
      <c r="D512" s="219" t="s">
        <v>367</v>
      </c>
      <c r="E512" s="220" t="s">
        <v>1320</v>
      </c>
      <c r="F512" s="221" t="s">
        <v>1321</v>
      </c>
      <c r="G512" s="222" t="s">
        <v>153</v>
      </c>
      <c r="H512" s="223">
        <v>186.70099999999999</v>
      </c>
      <c r="I512" s="224"/>
      <c r="J512" s="225">
        <f>ROUND(I512*H512,2)</f>
        <v>0</v>
      </c>
      <c r="K512" s="226"/>
      <c r="L512" s="227"/>
      <c r="M512" s="228" t="s">
        <v>1</v>
      </c>
      <c r="N512" s="229" t="s">
        <v>43</v>
      </c>
      <c r="O512" s="77"/>
      <c r="P512" s="183">
        <f>O512*H512</f>
        <v>0</v>
      </c>
      <c r="Q512" s="183">
        <v>0.0030000000000000001</v>
      </c>
      <c r="R512" s="183">
        <f>Q512*H512</f>
        <v>0.56010300000000002</v>
      </c>
      <c r="S512" s="183">
        <v>0</v>
      </c>
      <c r="T512" s="18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85" t="s">
        <v>382</v>
      </c>
      <c r="AT512" s="185" t="s">
        <v>367</v>
      </c>
      <c r="AU512" s="185" t="s">
        <v>88</v>
      </c>
      <c r="AY512" s="19" t="s">
        <v>143</v>
      </c>
      <c r="BE512" s="186">
        <f>IF(N512="základní",J512,0)</f>
        <v>0</v>
      </c>
      <c r="BF512" s="186">
        <f>IF(N512="snížená",J512,0)</f>
        <v>0</v>
      </c>
      <c r="BG512" s="186">
        <f>IF(N512="zákl. přenesená",J512,0)</f>
        <v>0</v>
      </c>
      <c r="BH512" s="186">
        <f>IF(N512="sníž. přenesená",J512,0)</f>
        <v>0</v>
      </c>
      <c r="BI512" s="186">
        <f>IF(N512="nulová",J512,0)</f>
        <v>0</v>
      </c>
      <c r="BJ512" s="19" t="s">
        <v>86</v>
      </c>
      <c r="BK512" s="186">
        <f>ROUND(I512*H512,2)</f>
        <v>0</v>
      </c>
      <c r="BL512" s="19" t="s">
        <v>284</v>
      </c>
      <c r="BM512" s="185" t="s">
        <v>1322</v>
      </c>
    </row>
    <row r="513" s="14" customFormat="1">
      <c r="A513" s="14"/>
      <c r="B513" s="195"/>
      <c r="C513" s="14"/>
      <c r="D513" s="188" t="s">
        <v>155</v>
      </c>
      <c r="E513" s="196" t="s">
        <v>1</v>
      </c>
      <c r="F513" s="197" t="s">
        <v>1323</v>
      </c>
      <c r="G513" s="14"/>
      <c r="H513" s="198">
        <v>186.70099999999999</v>
      </c>
      <c r="I513" s="199"/>
      <c r="J513" s="14"/>
      <c r="K513" s="14"/>
      <c r="L513" s="195"/>
      <c r="M513" s="200"/>
      <c r="N513" s="201"/>
      <c r="O513" s="201"/>
      <c r="P513" s="201"/>
      <c r="Q513" s="201"/>
      <c r="R513" s="201"/>
      <c r="S513" s="201"/>
      <c r="T513" s="20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196" t="s">
        <v>155</v>
      </c>
      <c r="AU513" s="196" t="s">
        <v>88</v>
      </c>
      <c r="AV513" s="14" t="s">
        <v>88</v>
      </c>
      <c r="AW513" s="14" t="s">
        <v>34</v>
      </c>
      <c r="AX513" s="14" t="s">
        <v>86</v>
      </c>
      <c r="AY513" s="196" t="s">
        <v>143</v>
      </c>
    </row>
    <row r="514" s="2" customFormat="1" ht="21.75" customHeight="1">
      <c r="A514" s="38"/>
      <c r="B514" s="172"/>
      <c r="C514" s="219" t="s">
        <v>705</v>
      </c>
      <c r="D514" s="219" t="s">
        <v>367</v>
      </c>
      <c r="E514" s="220" t="s">
        <v>1324</v>
      </c>
      <c r="F514" s="221" t="s">
        <v>1325</v>
      </c>
      <c r="G514" s="222" t="s">
        <v>182</v>
      </c>
      <c r="H514" s="223">
        <v>7.468</v>
      </c>
      <c r="I514" s="224"/>
      <c r="J514" s="225">
        <f>ROUND(I514*H514,2)</f>
        <v>0</v>
      </c>
      <c r="K514" s="226"/>
      <c r="L514" s="227"/>
      <c r="M514" s="228" t="s">
        <v>1</v>
      </c>
      <c r="N514" s="229" t="s">
        <v>43</v>
      </c>
      <c r="O514" s="77"/>
      <c r="P514" s="183">
        <f>O514*H514</f>
        <v>0</v>
      </c>
      <c r="Q514" s="183">
        <v>0.02</v>
      </c>
      <c r="R514" s="183">
        <f>Q514*H514</f>
        <v>0.14935999999999999</v>
      </c>
      <c r="S514" s="183">
        <v>0</v>
      </c>
      <c r="T514" s="184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185" t="s">
        <v>382</v>
      </c>
      <c r="AT514" s="185" t="s">
        <v>367</v>
      </c>
      <c r="AU514" s="185" t="s">
        <v>88</v>
      </c>
      <c r="AY514" s="19" t="s">
        <v>143</v>
      </c>
      <c r="BE514" s="186">
        <f>IF(N514="základní",J514,0)</f>
        <v>0</v>
      </c>
      <c r="BF514" s="186">
        <f>IF(N514="snížená",J514,0)</f>
        <v>0</v>
      </c>
      <c r="BG514" s="186">
        <f>IF(N514="zákl. přenesená",J514,0)</f>
        <v>0</v>
      </c>
      <c r="BH514" s="186">
        <f>IF(N514="sníž. přenesená",J514,0)</f>
        <v>0</v>
      </c>
      <c r="BI514" s="186">
        <f>IF(N514="nulová",J514,0)</f>
        <v>0</v>
      </c>
      <c r="BJ514" s="19" t="s">
        <v>86</v>
      </c>
      <c r="BK514" s="186">
        <f>ROUND(I514*H514,2)</f>
        <v>0</v>
      </c>
      <c r="BL514" s="19" t="s">
        <v>284</v>
      </c>
      <c r="BM514" s="185" t="s">
        <v>1326</v>
      </c>
    </row>
    <row r="515" s="14" customFormat="1">
      <c r="A515" s="14"/>
      <c r="B515" s="195"/>
      <c r="C515" s="14"/>
      <c r="D515" s="188" t="s">
        <v>155</v>
      </c>
      <c r="E515" s="196" t="s">
        <v>1</v>
      </c>
      <c r="F515" s="197" t="s">
        <v>1327</v>
      </c>
      <c r="G515" s="14"/>
      <c r="H515" s="198">
        <v>7.468</v>
      </c>
      <c r="I515" s="199"/>
      <c r="J515" s="14"/>
      <c r="K515" s="14"/>
      <c r="L515" s="195"/>
      <c r="M515" s="200"/>
      <c r="N515" s="201"/>
      <c r="O515" s="201"/>
      <c r="P515" s="201"/>
      <c r="Q515" s="201"/>
      <c r="R515" s="201"/>
      <c r="S515" s="201"/>
      <c r="T515" s="20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6" t="s">
        <v>155</v>
      </c>
      <c r="AU515" s="196" t="s">
        <v>88</v>
      </c>
      <c r="AV515" s="14" t="s">
        <v>88</v>
      </c>
      <c r="AW515" s="14" t="s">
        <v>34</v>
      </c>
      <c r="AX515" s="14" t="s">
        <v>86</v>
      </c>
      <c r="AY515" s="196" t="s">
        <v>143</v>
      </c>
    </row>
    <row r="516" s="2" customFormat="1" ht="24.15" customHeight="1">
      <c r="A516" s="38"/>
      <c r="B516" s="172"/>
      <c r="C516" s="173" t="s">
        <v>1328</v>
      </c>
      <c r="D516" s="173" t="s">
        <v>145</v>
      </c>
      <c r="E516" s="174" t="s">
        <v>1329</v>
      </c>
      <c r="F516" s="175" t="s">
        <v>1330</v>
      </c>
      <c r="G516" s="176" t="s">
        <v>153</v>
      </c>
      <c r="H516" s="177">
        <v>75.159999999999997</v>
      </c>
      <c r="I516" s="178"/>
      <c r="J516" s="179">
        <f>ROUND(I516*H516,2)</f>
        <v>0</v>
      </c>
      <c r="K516" s="180"/>
      <c r="L516" s="39"/>
      <c r="M516" s="181" t="s">
        <v>1</v>
      </c>
      <c r="N516" s="182" t="s">
        <v>43</v>
      </c>
      <c r="O516" s="77"/>
      <c r="P516" s="183">
        <f>O516*H516</f>
        <v>0</v>
      </c>
      <c r="Q516" s="183">
        <v>0</v>
      </c>
      <c r="R516" s="183">
        <f>Q516*H516</f>
        <v>0</v>
      </c>
      <c r="S516" s="183">
        <v>0</v>
      </c>
      <c r="T516" s="184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185" t="s">
        <v>284</v>
      </c>
      <c r="AT516" s="185" t="s">
        <v>145</v>
      </c>
      <c r="AU516" s="185" t="s">
        <v>88</v>
      </c>
      <c r="AY516" s="19" t="s">
        <v>143</v>
      </c>
      <c r="BE516" s="186">
        <f>IF(N516="základní",J516,0)</f>
        <v>0</v>
      </c>
      <c r="BF516" s="186">
        <f>IF(N516="snížená",J516,0)</f>
        <v>0</v>
      </c>
      <c r="BG516" s="186">
        <f>IF(N516="zákl. přenesená",J516,0)</f>
        <v>0</v>
      </c>
      <c r="BH516" s="186">
        <f>IF(N516="sníž. přenesená",J516,0)</f>
        <v>0</v>
      </c>
      <c r="BI516" s="186">
        <f>IF(N516="nulová",J516,0)</f>
        <v>0</v>
      </c>
      <c r="BJ516" s="19" t="s">
        <v>86</v>
      </c>
      <c r="BK516" s="186">
        <f>ROUND(I516*H516,2)</f>
        <v>0</v>
      </c>
      <c r="BL516" s="19" t="s">
        <v>284</v>
      </c>
      <c r="BM516" s="185" t="s">
        <v>1331</v>
      </c>
    </row>
    <row r="517" s="13" customFormat="1">
      <c r="A517" s="13"/>
      <c r="B517" s="187"/>
      <c r="C517" s="13"/>
      <c r="D517" s="188" t="s">
        <v>155</v>
      </c>
      <c r="E517" s="189" t="s">
        <v>1</v>
      </c>
      <c r="F517" s="190" t="s">
        <v>1165</v>
      </c>
      <c r="G517" s="13"/>
      <c r="H517" s="189" t="s">
        <v>1</v>
      </c>
      <c r="I517" s="191"/>
      <c r="J517" s="13"/>
      <c r="K517" s="13"/>
      <c r="L517" s="187"/>
      <c r="M517" s="192"/>
      <c r="N517" s="193"/>
      <c r="O517" s="193"/>
      <c r="P517" s="193"/>
      <c r="Q517" s="193"/>
      <c r="R517" s="193"/>
      <c r="S517" s="193"/>
      <c r="T517" s="19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9" t="s">
        <v>155</v>
      </c>
      <c r="AU517" s="189" t="s">
        <v>88</v>
      </c>
      <c r="AV517" s="13" t="s">
        <v>86</v>
      </c>
      <c r="AW517" s="13" t="s">
        <v>34</v>
      </c>
      <c r="AX517" s="13" t="s">
        <v>78</v>
      </c>
      <c r="AY517" s="189" t="s">
        <v>143</v>
      </c>
    </row>
    <row r="518" s="14" customFormat="1">
      <c r="A518" s="14"/>
      <c r="B518" s="195"/>
      <c r="C518" s="14"/>
      <c r="D518" s="188" t="s">
        <v>155</v>
      </c>
      <c r="E518" s="196" t="s">
        <v>1</v>
      </c>
      <c r="F518" s="197" t="s">
        <v>1166</v>
      </c>
      <c r="G518" s="14"/>
      <c r="H518" s="198">
        <v>75.159999999999997</v>
      </c>
      <c r="I518" s="199"/>
      <c r="J518" s="14"/>
      <c r="K518" s="14"/>
      <c r="L518" s="195"/>
      <c r="M518" s="200"/>
      <c r="N518" s="201"/>
      <c r="O518" s="201"/>
      <c r="P518" s="201"/>
      <c r="Q518" s="201"/>
      <c r="R518" s="201"/>
      <c r="S518" s="201"/>
      <c r="T518" s="20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196" t="s">
        <v>155</v>
      </c>
      <c r="AU518" s="196" t="s">
        <v>88</v>
      </c>
      <c r="AV518" s="14" t="s">
        <v>88</v>
      </c>
      <c r="AW518" s="14" t="s">
        <v>34</v>
      </c>
      <c r="AX518" s="14" t="s">
        <v>86</v>
      </c>
      <c r="AY518" s="196" t="s">
        <v>143</v>
      </c>
    </row>
    <row r="519" s="2" customFormat="1" ht="16.5" customHeight="1">
      <c r="A519" s="38"/>
      <c r="B519" s="172"/>
      <c r="C519" s="219" t="s">
        <v>1332</v>
      </c>
      <c r="D519" s="219" t="s">
        <v>367</v>
      </c>
      <c r="E519" s="220" t="s">
        <v>1333</v>
      </c>
      <c r="F519" s="221" t="s">
        <v>1334</v>
      </c>
      <c r="G519" s="222" t="s">
        <v>153</v>
      </c>
      <c r="H519" s="223">
        <v>82.676000000000002</v>
      </c>
      <c r="I519" s="224"/>
      <c r="J519" s="225">
        <f>ROUND(I519*H519,2)</f>
        <v>0</v>
      </c>
      <c r="K519" s="226"/>
      <c r="L519" s="227"/>
      <c r="M519" s="228" t="s">
        <v>1</v>
      </c>
      <c r="N519" s="229" t="s">
        <v>43</v>
      </c>
      <c r="O519" s="77"/>
      <c r="P519" s="183">
        <f>O519*H519</f>
        <v>0</v>
      </c>
      <c r="Q519" s="183">
        <v>0.00011</v>
      </c>
      <c r="R519" s="183">
        <f>Q519*H519</f>
        <v>0.009094360000000001</v>
      </c>
      <c r="S519" s="183">
        <v>0</v>
      </c>
      <c r="T519" s="184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185" t="s">
        <v>382</v>
      </c>
      <c r="AT519" s="185" t="s">
        <v>367</v>
      </c>
      <c r="AU519" s="185" t="s">
        <v>88</v>
      </c>
      <c r="AY519" s="19" t="s">
        <v>143</v>
      </c>
      <c r="BE519" s="186">
        <f>IF(N519="základní",J519,0)</f>
        <v>0</v>
      </c>
      <c r="BF519" s="186">
        <f>IF(N519="snížená",J519,0)</f>
        <v>0</v>
      </c>
      <c r="BG519" s="186">
        <f>IF(N519="zákl. přenesená",J519,0)</f>
        <v>0</v>
      </c>
      <c r="BH519" s="186">
        <f>IF(N519="sníž. přenesená",J519,0)</f>
        <v>0</v>
      </c>
      <c r="BI519" s="186">
        <f>IF(N519="nulová",J519,0)</f>
        <v>0</v>
      </c>
      <c r="BJ519" s="19" t="s">
        <v>86</v>
      </c>
      <c r="BK519" s="186">
        <f>ROUND(I519*H519,2)</f>
        <v>0</v>
      </c>
      <c r="BL519" s="19" t="s">
        <v>284</v>
      </c>
      <c r="BM519" s="185" t="s">
        <v>1335</v>
      </c>
    </row>
    <row r="520" s="14" customFormat="1">
      <c r="A520" s="14"/>
      <c r="B520" s="195"/>
      <c r="C520" s="14"/>
      <c r="D520" s="188" t="s">
        <v>155</v>
      </c>
      <c r="E520" s="196" t="s">
        <v>1</v>
      </c>
      <c r="F520" s="197" t="s">
        <v>1336</v>
      </c>
      <c r="G520" s="14"/>
      <c r="H520" s="198">
        <v>82.676000000000002</v>
      </c>
      <c r="I520" s="199"/>
      <c r="J520" s="14"/>
      <c r="K520" s="14"/>
      <c r="L520" s="195"/>
      <c r="M520" s="200"/>
      <c r="N520" s="201"/>
      <c r="O520" s="201"/>
      <c r="P520" s="201"/>
      <c r="Q520" s="201"/>
      <c r="R520" s="201"/>
      <c r="S520" s="201"/>
      <c r="T520" s="20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196" t="s">
        <v>155</v>
      </c>
      <c r="AU520" s="196" t="s">
        <v>88</v>
      </c>
      <c r="AV520" s="14" t="s">
        <v>88</v>
      </c>
      <c r="AW520" s="14" t="s">
        <v>34</v>
      </c>
      <c r="AX520" s="14" t="s">
        <v>86</v>
      </c>
      <c r="AY520" s="196" t="s">
        <v>143</v>
      </c>
    </row>
    <row r="521" s="2" customFormat="1" ht="24.15" customHeight="1">
      <c r="A521" s="38"/>
      <c r="B521" s="172"/>
      <c r="C521" s="173" t="s">
        <v>1337</v>
      </c>
      <c r="D521" s="173" t="s">
        <v>145</v>
      </c>
      <c r="E521" s="174" t="s">
        <v>1338</v>
      </c>
      <c r="F521" s="175" t="s">
        <v>1339</v>
      </c>
      <c r="G521" s="176" t="s">
        <v>626</v>
      </c>
      <c r="H521" s="230"/>
      <c r="I521" s="178"/>
      <c r="J521" s="179">
        <f>ROUND(I521*H521,2)</f>
        <v>0</v>
      </c>
      <c r="K521" s="180"/>
      <c r="L521" s="39"/>
      <c r="M521" s="181" t="s">
        <v>1</v>
      </c>
      <c r="N521" s="182" t="s">
        <v>43</v>
      </c>
      <c r="O521" s="77"/>
      <c r="P521" s="183">
        <f>O521*H521</f>
        <v>0</v>
      </c>
      <c r="Q521" s="183">
        <v>0</v>
      </c>
      <c r="R521" s="183">
        <f>Q521*H521</f>
        <v>0</v>
      </c>
      <c r="S521" s="183">
        <v>0</v>
      </c>
      <c r="T521" s="184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85" t="s">
        <v>284</v>
      </c>
      <c r="AT521" s="185" t="s">
        <v>145</v>
      </c>
      <c r="AU521" s="185" t="s">
        <v>88</v>
      </c>
      <c r="AY521" s="19" t="s">
        <v>143</v>
      </c>
      <c r="BE521" s="186">
        <f>IF(N521="základní",J521,0)</f>
        <v>0</v>
      </c>
      <c r="BF521" s="186">
        <f>IF(N521="snížená",J521,0)</f>
        <v>0</v>
      </c>
      <c r="BG521" s="186">
        <f>IF(N521="zákl. přenesená",J521,0)</f>
        <v>0</v>
      </c>
      <c r="BH521" s="186">
        <f>IF(N521="sníž. přenesená",J521,0)</f>
        <v>0</v>
      </c>
      <c r="BI521" s="186">
        <f>IF(N521="nulová",J521,0)</f>
        <v>0</v>
      </c>
      <c r="BJ521" s="19" t="s">
        <v>86</v>
      </c>
      <c r="BK521" s="186">
        <f>ROUND(I521*H521,2)</f>
        <v>0</v>
      </c>
      <c r="BL521" s="19" t="s">
        <v>284</v>
      </c>
      <c r="BM521" s="185" t="s">
        <v>1340</v>
      </c>
    </row>
    <row r="522" s="12" customFormat="1" ht="22.8" customHeight="1">
      <c r="A522" s="12"/>
      <c r="B522" s="159"/>
      <c r="C522" s="12"/>
      <c r="D522" s="160" t="s">
        <v>77</v>
      </c>
      <c r="E522" s="170" t="s">
        <v>615</v>
      </c>
      <c r="F522" s="170" t="s">
        <v>616</v>
      </c>
      <c r="G522" s="12"/>
      <c r="H522" s="12"/>
      <c r="I522" s="162"/>
      <c r="J522" s="171">
        <f>BK522</f>
        <v>0</v>
      </c>
      <c r="K522" s="12"/>
      <c r="L522" s="159"/>
      <c r="M522" s="164"/>
      <c r="N522" s="165"/>
      <c r="O522" s="165"/>
      <c r="P522" s="166">
        <f>P523</f>
        <v>0</v>
      </c>
      <c r="Q522" s="165"/>
      <c r="R522" s="166">
        <f>R523</f>
        <v>0</v>
      </c>
      <c r="S522" s="165"/>
      <c r="T522" s="167">
        <f>T523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60" t="s">
        <v>88</v>
      </c>
      <c r="AT522" s="168" t="s">
        <v>77</v>
      </c>
      <c r="AU522" s="168" t="s">
        <v>86</v>
      </c>
      <c r="AY522" s="160" t="s">
        <v>143</v>
      </c>
      <c r="BK522" s="169">
        <f>BK523</f>
        <v>0</v>
      </c>
    </row>
    <row r="523" s="2" customFormat="1" ht="24.15" customHeight="1">
      <c r="A523" s="38"/>
      <c r="B523" s="172"/>
      <c r="C523" s="173" t="s">
        <v>1341</v>
      </c>
      <c r="D523" s="173" t="s">
        <v>145</v>
      </c>
      <c r="E523" s="174" t="s">
        <v>615</v>
      </c>
      <c r="F523" s="175" t="s">
        <v>1342</v>
      </c>
      <c r="G523" s="176" t="s">
        <v>148</v>
      </c>
      <c r="H523" s="177">
        <v>1</v>
      </c>
      <c r="I523" s="178"/>
      <c r="J523" s="179">
        <f>ROUND(I523*H523,2)</f>
        <v>0</v>
      </c>
      <c r="K523" s="180"/>
      <c r="L523" s="39"/>
      <c r="M523" s="181" t="s">
        <v>1</v>
      </c>
      <c r="N523" s="182" t="s">
        <v>43</v>
      </c>
      <c r="O523" s="77"/>
      <c r="P523" s="183">
        <f>O523*H523</f>
        <v>0</v>
      </c>
      <c r="Q523" s="183">
        <v>0</v>
      </c>
      <c r="R523" s="183">
        <f>Q523*H523</f>
        <v>0</v>
      </c>
      <c r="S523" s="183">
        <v>0</v>
      </c>
      <c r="T523" s="184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185" t="s">
        <v>284</v>
      </c>
      <c r="AT523" s="185" t="s">
        <v>145</v>
      </c>
      <c r="AU523" s="185" t="s">
        <v>88</v>
      </c>
      <c r="AY523" s="19" t="s">
        <v>143</v>
      </c>
      <c r="BE523" s="186">
        <f>IF(N523="základní",J523,0)</f>
        <v>0</v>
      </c>
      <c r="BF523" s="186">
        <f>IF(N523="snížená",J523,0)</f>
        <v>0</v>
      </c>
      <c r="BG523" s="186">
        <f>IF(N523="zákl. přenesená",J523,0)</f>
        <v>0</v>
      </c>
      <c r="BH523" s="186">
        <f>IF(N523="sníž. přenesená",J523,0)</f>
        <v>0</v>
      </c>
      <c r="BI523" s="186">
        <f>IF(N523="nulová",J523,0)</f>
        <v>0</v>
      </c>
      <c r="BJ523" s="19" t="s">
        <v>86</v>
      </c>
      <c r="BK523" s="186">
        <f>ROUND(I523*H523,2)</f>
        <v>0</v>
      </c>
      <c r="BL523" s="19" t="s">
        <v>284</v>
      </c>
      <c r="BM523" s="185" t="s">
        <v>1343</v>
      </c>
    </row>
    <row r="524" s="12" customFormat="1" ht="22.8" customHeight="1">
      <c r="A524" s="12"/>
      <c r="B524" s="159"/>
      <c r="C524" s="12"/>
      <c r="D524" s="160" t="s">
        <v>77</v>
      </c>
      <c r="E524" s="170" t="s">
        <v>1344</v>
      </c>
      <c r="F524" s="170" t="s">
        <v>1345</v>
      </c>
      <c r="G524" s="12"/>
      <c r="H524" s="12"/>
      <c r="I524" s="162"/>
      <c r="J524" s="171">
        <f>BK524</f>
        <v>0</v>
      </c>
      <c r="K524" s="12"/>
      <c r="L524" s="159"/>
      <c r="M524" s="164"/>
      <c r="N524" s="165"/>
      <c r="O524" s="165"/>
      <c r="P524" s="166">
        <f>P525</f>
        <v>0</v>
      </c>
      <c r="Q524" s="165"/>
      <c r="R524" s="166">
        <f>R525</f>
        <v>0</v>
      </c>
      <c r="S524" s="165"/>
      <c r="T524" s="167">
        <f>T525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160" t="s">
        <v>88</v>
      </c>
      <c r="AT524" s="168" t="s">
        <v>77</v>
      </c>
      <c r="AU524" s="168" t="s">
        <v>86</v>
      </c>
      <c r="AY524" s="160" t="s">
        <v>143</v>
      </c>
      <c r="BK524" s="169">
        <f>BK525</f>
        <v>0</v>
      </c>
    </row>
    <row r="525" s="2" customFormat="1" ht="16.5" customHeight="1">
      <c r="A525" s="38"/>
      <c r="B525" s="172"/>
      <c r="C525" s="173" t="s">
        <v>1346</v>
      </c>
      <c r="D525" s="173" t="s">
        <v>145</v>
      </c>
      <c r="E525" s="174" t="s">
        <v>1347</v>
      </c>
      <c r="F525" s="175" t="s">
        <v>1348</v>
      </c>
      <c r="G525" s="176" t="s">
        <v>148</v>
      </c>
      <c r="H525" s="177">
        <v>1</v>
      </c>
      <c r="I525" s="178"/>
      <c r="J525" s="179">
        <f>ROUND(I525*H525,2)</f>
        <v>0</v>
      </c>
      <c r="K525" s="180"/>
      <c r="L525" s="39"/>
      <c r="M525" s="181" t="s">
        <v>1</v>
      </c>
      <c r="N525" s="182" t="s">
        <v>43</v>
      </c>
      <c r="O525" s="77"/>
      <c r="P525" s="183">
        <f>O525*H525</f>
        <v>0</v>
      </c>
      <c r="Q525" s="183">
        <v>0</v>
      </c>
      <c r="R525" s="183">
        <f>Q525*H525</f>
        <v>0</v>
      </c>
      <c r="S525" s="183">
        <v>0</v>
      </c>
      <c r="T525" s="184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185" t="s">
        <v>284</v>
      </c>
      <c r="AT525" s="185" t="s">
        <v>145</v>
      </c>
      <c r="AU525" s="185" t="s">
        <v>88</v>
      </c>
      <c r="AY525" s="19" t="s">
        <v>143</v>
      </c>
      <c r="BE525" s="186">
        <f>IF(N525="základní",J525,0)</f>
        <v>0</v>
      </c>
      <c r="BF525" s="186">
        <f>IF(N525="snížená",J525,0)</f>
        <v>0</v>
      </c>
      <c r="BG525" s="186">
        <f>IF(N525="zákl. přenesená",J525,0)</f>
        <v>0</v>
      </c>
      <c r="BH525" s="186">
        <f>IF(N525="sníž. přenesená",J525,0)</f>
        <v>0</v>
      </c>
      <c r="BI525" s="186">
        <f>IF(N525="nulová",J525,0)</f>
        <v>0</v>
      </c>
      <c r="BJ525" s="19" t="s">
        <v>86</v>
      </c>
      <c r="BK525" s="186">
        <f>ROUND(I525*H525,2)</f>
        <v>0</v>
      </c>
      <c r="BL525" s="19" t="s">
        <v>284</v>
      </c>
      <c r="BM525" s="185" t="s">
        <v>1349</v>
      </c>
    </row>
    <row r="526" s="12" customFormat="1" ht="22.8" customHeight="1">
      <c r="A526" s="12"/>
      <c r="B526" s="159"/>
      <c r="C526" s="12"/>
      <c r="D526" s="160" t="s">
        <v>77</v>
      </c>
      <c r="E526" s="170" t="s">
        <v>1350</v>
      </c>
      <c r="F526" s="170" t="s">
        <v>1351</v>
      </c>
      <c r="G526" s="12"/>
      <c r="H526" s="12"/>
      <c r="I526" s="162"/>
      <c r="J526" s="171">
        <f>BK526</f>
        <v>0</v>
      </c>
      <c r="K526" s="12"/>
      <c r="L526" s="159"/>
      <c r="M526" s="164"/>
      <c r="N526" s="165"/>
      <c r="O526" s="165"/>
      <c r="P526" s="166">
        <f>P527</f>
        <v>0</v>
      </c>
      <c r="Q526" s="165"/>
      <c r="R526" s="166">
        <f>R527</f>
        <v>0</v>
      </c>
      <c r="S526" s="165"/>
      <c r="T526" s="167">
        <f>T527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160" t="s">
        <v>88</v>
      </c>
      <c r="AT526" s="168" t="s">
        <v>77</v>
      </c>
      <c r="AU526" s="168" t="s">
        <v>86</v>
      </c>
      <c r="AY526" s="160" t="s">
        <v>143</v>
      </c>
      <c r="BK526" s="169">
        <f>BK527</f>
        <v>0</v>
      </c>
    </row>
    <row r="527" s="2" customFormat="1" ht="21.75" customHeight="1">
      <c r="A527" s="38"/>
      <c r="B527" s="172"/>
      <c r="C527" s="173" t="s">
        <v>1352</v>
      </c>
      <c r="D527" s="173" t="s">
        <v>145</v>
      </c>
      <c r="E527" s="174" t="s">
        <v>1353</v>
      </c>
      <c r="F527" s="175" t="s">
        <v>1354</v>
      </c>
      <c r="G527" s="176" t="s">
        <v>148</v>
      </c>
      <c r="H527" s="177">
        <v>1</v>
      </c>
      <c r="I527" s="178"/>
      <c r="J527" s="179">
        <f>ROUND(I527*H527,2)</f>
        <v>0</v>
      </c>
      <c r="K527" s="180"/>
      <c r="L527" s="39"/>
      <c r="M527" s="181" t="s">
        <v>1</v>
      </c>
      <c r="N527" s="182" t="s">
        <v>43</v>
      </c>
      <c r="O527" s="77"/>
      <c r="P527" s="183">
        <f>O527*H527</f>
        <v>0</v>
      </c>
      <c r="Q527" s="183">
        <v>0</v>
      </c>
      <c r="R527" s="183">
        <f>Q527*H527</f>
        <v>0</v>
      </c>
      <c r="S527" s="183">
        <v>0</v>
      </c>
      <c r="T527" s="184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185" t="s">
        <v>284</v>
      </c>
      <c r="AT527" s="185" t="s">
        <v>145</v>
      </c>
      <c r="AU527" s="185" t="s">
        <v>88</v>
      </c>
      <c r="AY527" s="19" t="s">
        <v>143</v>
      </c>
      <c r="BE527" s="186">
        <f>IF(N527="základní",J527,0)</f>
        <v>0</v>
      </c>
      <c r="BF527" s="186">
        <f>IF(N527="snížená",J527,0)</f>
        <v>0</v>
      </c>
      <c r="BG527" s="186">
        <f>IF(N527="zákl. přenesená",J527,0)</f>
        <v>0</v>
      </c>
      <c r="BH527" s="186">
        <f>IF(N527="sníž. přenesená",J527,0)</f>
        <v>0</v>
      </c>
      <c r="BI527" s="186">
        <f>IF(N527="nulová",J527,0)</f>
        <v>0</v>
      </c>
      <c r="BJ527" s="19" t="s">
        <v>86</v>
      </c>
      <c r="BK527" s="186">
        <f>ROUND(I527*H527,2)</f>
        <v>0</v>
      </c>
      <c r="BL527" s="19" t="s">
        <v>284</v>
      </c>
      <c r="BM527" s="185" t="s">
        <v>1355</v>
      </c>
    </row>
    <row r="528" s="12" customFormat="1" ht="22.8" customHeight="1">
      <c r="A528" s="12"/>
      <c r="B528" s="159"/>
      <c r="C528" s="12"/>
      <c r="D528" s="160" t="s">
        <v>77</v>
      </c>
      <c r="E528" s="170" t="s">
        <v>1356</v>
      </c>
      <c r="F528" s="170" t="s">
        <v>1357</v>
      </c>
      <c r="G528" s="12"/>
      <c r="H528" s="12"/>
      <c r="I528" s="162"/>
      <c r="J528" s="171">
        <f>BK528</f>
        <v>0</v>
      </c>
      <c r="K528" s="12"/>
      <c r="L528" s="159"/>
      <c r="M528" s="164"/>
      <c r="N528" s="165"/>
      <c r="O528" s="165"/>
      <c r="P528" s="166">
        <f>P529</f>
        <v>0</v>
      </c>
      <c r="Q528" s="165"/>
      <c r="R528" s="166">
        <f>R529</f>
        <v>0</v>
      </c>
      <c r="S528" s="165"/>
      <c r="T528" s="167">
        <f>T529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60" t="s">
        <v>88</v>
      </c>
      <c r="AT528" s="168" t="s">
        <v>77</v>
      </c>
      <c r="AU528" s="168" t="s">
        <v>86</v>
      </c>
      <c r="AY528" s="160" t="s">
        <v>143</v>
      </c>
      <c r="BK528" s="169">
        <f>BK529</f>
        <v>0</v>
      </c>
    </row>
    <row r="529" s="2" customFormat="1" ht="16.5" customHeight="1">
      <c r="A529" s="38"/>
      <c r="B529" s="172"/>
      <c r="C529" s="173" t="s">
        <v>1358</v>
      </c>
      <c r="D529" s="173" t="s">
        <v>145</v>
      </c>
      <c r="E529" s="174" t="s">
        <v>1359</v>
      </c>
      <c r="F529" s="175" t="s">
        <v>1360</v>
      </c>
      <c r="G529" s="176" t="s">
        <v>148</v>
      </c>
      <c r="H529" s="177">
        <v>1</v>
      </c>
      <c r="I529" s="178"/>
      <c r="J529" s="179">
        <f>ROUND(I529*H529,2)</f>
        <v>0</v>
      </c>
      <c r="K529" s="180"/>
      <c r="L529" s="39"/>
      <c r="M529" s="181" t="s">
        <v>1</v>
      </c>
      <c r="N529" s="182" t="s">
        <v>43</v>
      </c>
      <c r="O529" s="77"/>
      <c r="P529" s="183">
        <f>O529*H529</f>
        <v>0</v>
      </c>
      <c r="Q529" s="183">
        <v>0</v>
      </c>
      <c r="R529" s="183">
        <f>Q529*H529</f>
        <v>0</v>
      </c>
      <c r="S529" s="183">
        <v>0</v>
      </c>
      <c r="T529" s="184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185" t="s">
        <v>284</v>
      </c>
      <c r="AT529" s="185" t="s">
        <v>145</v>
      </c>
      <c r="AU529" s="185" t="s">
        <v>88</v>
      </c>
      <c r="AY529" s="19" t="s">
        <v>143</v>
      </c>
      <c r="BE529" s="186">
        <f>IF(N529="základní",J529,0)</f>
        <v>0</v>
      </c>
      <c r="BF529" s="186">
        <f>IF(N529="snížená",J529,0)</f>
        <v>0</v>
      </c>
      <c r="BG529" s="186">
        <f>IF(N529="zákl. přenesená",J529,0)</f>
        <v>0</v>
      </c>
      <c r="BH529" s="186">
        <f>IF(N529="sníž. přenesená",J529,0)</f>
        <v>0</v>
      </c>
      <c r="BI529" s="186">
        <f>IF(N529="nulová",J529,0)</f>
        <v>0</v>
      </c>
      <c r="BJ529" s="19" t="s">
        <v>86</v>
      </c>
      <c r="BK529" s="186">
        <f>ROUND(I529*H529,2)</f>
        <v>0</v>
      </c>
      <c r="BL529" s="19" t="s">
        <v>284</v>
      </c>
      <c r="BM529" s="185" t="s">
        <v>1361</v>
      </c>
    </row>
    <row r="530" s="12" customFormat="1" ht="22.8" customHeight="1">
      <c r="A530" s="12"/>
      <c r="B530" s="159"/>
      <c r="C530" s="12"/>
      <c r="D530" s="160" t="s">
        <v>77</v>
      </c>
      <c r="E530" s="170" t="s">
        <v>1362</v>
      </c>
      <c r="F530" s="170" t="s">
        <v>1363</v>
      </c>
      <c r="G530" s="12"/>
      <c r="H530" s="12"/>
      <c r="I530" s="162"/>
      <c r="J530" s="171">
        <f>BK530</f>
        <v>0</v>
      </c>
      <c r="K530" s="12"/>
      <c r="L530" s="159"/>
      <c r="M530" s="164"/>
      <c r="N530" s="165"/>
      <c r="O530" s="165"/>
      <c r="P530" s="166">
        <f>SUM(P531:P537)</f>
        <v>0</v>
      </c>
      <c r="Q530" s="165"/>
      <c r="R530" s="166">
        <f>SUM(R531:R537)</f>
        <v>0.062773900000000007</v>
      </c>
      <c r="S530" s="165"/>
      <c r="T530" s="167">
        <f>SUM(T531:T537)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160" t="s">
        <v>88</v>
      </c>
      <c r="AT530" s="168" t="s">
        <v>77</v>
      </c>
      <c r="AU530" s="168" t="s">
        <v>86</v>
      </c>
      <c r="AY530" s="160" t="s">
        <v>143</v>
      </c>
      <c r="BK530" s="169">
        <f>SUM(BK531:BK537)</f>
        <v>0</v>
      </c>
    </row>
    <row r="531" s="2" customFormat="1" ht="24.15" customHeight="1">
      <c r="A531" s="38"/>
      <c r="B531" s="172"/>
      <c r="C531" s="173" t="s">
        <v>1364</v>
      </c>
      <c r="D531" s="173" t="s">
        <v>145</v>
      </c>
      <c r="E531" s="174" t="s">
        <v>1365</v>
      </c>
      <c r="F531" s="175" t="s">
        <v>1366</v>
      </c>
      <c r="G531" s="176" t="s">
        <v>153</v>
      </c>
      <c r="H531" s="177">
        <v>4.9000000000000004</v>
      </c>
      <c r="I531" s="178"/>
      <c r="J531" s="179">
        <f>ROUND(I531*H531,2)</f>
        <v>0</v>
      </c>
      <c r="K531" s="180"/>
      <c r="L531" s="39"/>
      <c r="M531" s="181" t="s">
        <v>1</v>
      </c>
      <c r="N531" s="182" t="s">
        <v>43</v>
      </c>
      <c r="O531" s="77"/>
      <c r="P531" s="183">
        <f>O531*H531</f>
        <v>0</v>
      </c>
      <c r="Q531" s="183">
        <v>0.012590000000000001</v>
      </c>
      <c r="R531" s="183">
        <f>Q531*H531</f>
        <v>0.06169100000000001</v>
      </c>
      <c r="S531" s="183">
        <v>0</v>
      </c>
      <c r="T531" s="184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185" t="s">
        <v>284</v>
      </c>
      <c r="AT531" s="185" t="s">
        <v>145</v>
      </c>
      <c r="AU531" s="185" t="s">
        <v>88</v>
      </c>
      <c r="AY531" s="19" t="s">
        <v>143</v>
      </c>
      <c r="BE531" s="186">
        <f>IF(N531="základní",J531,0)</f>
        <v>0</v>
      </c>
      <c r="BF531" s="186">
        <f>IF(N531="snížená",J531,0)</f>
        <v>0</v>
      </c>
      <c r="BG531" s="186">
        <f>IF(N531="zákl. přenesená",J531,0)</f>
        <v>0</v>
      </c>
      <c r="BH531" s="186">
        <f>IF(N531="sníž. přenesená",J531,0)</f>
        <v>0</v>
      </c>
      <c r="BI531" s="186">
        <f>IF(N531="nulová",J531,0)</f>
        <v>0</v>
      </c>
      <c r="BJ531" s="19" t="s">
        <v>86</v>
      </c>
      <c r="BK531" s="186">
        <f>ROUND(I531*H531,2)</f>
        <v>0</v>
      </c>
      <c r="BL531" s="19" t="s">
        <v>284</v>
      </c>
      <c r="BM531" s="185" t="s">
        <v>1367</v>
      </c>
    </row>
    <row r="532" s="14" customFormat="1">
      <c r="A532" s="14"/>
      <c r="B532" s="195"/>
      <c r="C532" s="14"/>
      <c r="D532" s="188" t="s">
        <v>155</v>
      </c>
      <c r="E532" s="196" t="s">
        <v>1</v>
      </c>
      <c r="F532" s="197" t="s">
        <v>1198</v>
      </c>
      <c r="G532" s="14"/>
      <c r="H532" s="198">
        <v>4.9000000000000004</v>
      </c>
      <c r="I532" s="199"/>
      <c r="J532" s="14"/>
      <c r="K532" s="14"/>
      <c r="L532" s="195"/>
      <c r="M532" s="200"/>
      <c r="N532" s="201"/>
      <c r="O532" s="201"/>
      <c r="P532" s="201"/>
      <c r="Q532" s="201"/>
      <c r="R532" s="201"/>
      <c r="S532" s="201"/>
      <c r="T532" s="20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6" t="s">
        <v>155</v>
      </c>
      <c r="AU532" s="196" t="s">
        <v>88</v>
      </c>
      <c r="AV532" s="14" t="s">
        <v>88</v>
      </c>
      <c r="AW532" s="14" t="s">
        <v>34</v>
      </c>
      <c r="AX532" s="14" t="s">
        <v>86</v>
      </c>
      <c r="AY532" s="196" t="s">
        <v>143</v>
      </c>
    </row>
    <row r="533" s="2" customFormat="1" ht="16.5" customHeight="1">
      <c r="A533" s="38"/>
      <c r="B533" s="172"/>
      <c r="C533" s="173" t="s">
        <v>1368</v>
      </c>
      <c r="D533" s="173" t="s">
        <v>145</v>
      </c>
      <c r="E533" s="174" t="s">
        <v>1369</v>
      </c>
      <c r="F533" s="175" t="s">
        <v>1370</v>
      </c>
      <c r="G533" s="176" t="s">
        <v>153</v>
      </c>
      <c r="H533" s="177">
        <v>4.9000000000000004</v>
      </c>
      <c r="I533" s="178"/>
      <c r="J533" s="179">
        <f>ROUND(I533*H533,2)</f>
        <v>0</v>
      </c>
      <c r="K533" s="180"/>
      <c r="L533" s="39"/>
      <c r="M533" s="181" t="s">
        <v>1</v>
      </c>
      <c r="N533" s="182" t="s">
        <v>43</v>
      </c>
      <c r="O533" s="77"/>
      <c r="P533" s="183">
        <f>O533*H533</f>
        <v>0</v>
      </c>
      <c r="Q533" s="183">
        <v>0.00010000000000000001</v>
      </c>
      <c r="R533" s="183">
        <f>Q533*H533</f>
        <v>0.00049000000000000009</v>
      </c>
      <c r="S533" s="183">
        <v>0</v>
      </c>
      <c r="T533" s="184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185" t="s">
        <v>284</v>
      </c>
      <c r="AT533" s="185" t="s">
        <v>145</v>
      </c>
      <c r="AU533" s="185" t="s">
        <v>88</v>
      </c>
      <c r="AY533" s="19" t="s">
        <v>143</v>
      </c>
      <c r="BE533" s="186">
        <f>IF(N533="základní",J533,0)</f>
        <v>0</v>
      </c>
      <c r="BF533" s="186">
        <f>IF(N533="snížená",J533,0)</f>
        <v>0</v>
      </c>
      <c r="BG533" s="186">
        <f>IF(N533="zákl. přenesená",J533,0)</f>
        <v>0</v>
      </c>
      <c r="BH533" s="186">
        <f>IF(N533="sníž. přenesená",J533,0)</f>
        <v>0</v>
      </c>
      <c r="BI533" s="186">
        <f>IF(N533="nulová",J533,0)</f>
        <v>0</v>
      </c>
      <c r="BJ533" s="19" t="s">
        <v>86</v>
      </c>
      <c r="BK533" s="186">
        <f>ROUND(I533*H533,2)</f>
        <v>0</v>
      </c>
      <c r="BL533" s="19" t="s">
        <v>284</v>
      </c>
      <c r="BM533" s="185" t="s">
        <v>1371</v>
      </c>
    </row>
    <row r="534" s="2" customFormat="1" ht="16.5" customHeight="1">
      <c r="A534" s="38"/>
      <c r="B534" s="172"/>
      <c r="C534" s="173" t="s">
        <v>1372</v>
      </c>
      <c r="D534" s="173" t="s">
        <v>145</v>
      </c>
      <c r="E534" s="174" t="s">
        <v>1373</v>
      </c>
      <c r="F534" s="175" t="s">
        <v>1374</v>
      </c>
      <c r="G534" s="176" t="s">
        <v>153</v>
      </c>
      <c r="H534" s="177">
        <v>4.9000000000000004</v>
      </c>
      <c r="I534" s="178"/>
      <c r="J534" s="179">
        <f>ROUND(I534*H534,2)</f>
        <v>0</v>
      </c>
      <c r="K534" s="180"/>
      <c r="L534" s="39"/>
      <c r="M534" s="181" t="s">
        <v>1</v>
      </c>
      <c r="N534" s="182" t="s">
        <v>43</v>
      </c>
      <c r="O534" s="77"/>
      <c r="P534" s="183">
        <f>O534*H534</f>
        <v>0</v>
      </c>
      <c r="Q534" s="183">
        <v>0</v>
      </c>
      <c r="R534" s="183">
        <f>Q534*H534</f>
        <v>0</v>
      </c>
      <c r="S534" s="183">
        <v>0</v>
      </c>
      <c r="T534" s="184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185" t="s">
        <v>284</v>
      </c>
      <c r="AT534" s="185" t="s">
        <v>145</v>
      </c>
      <c r="AU534" s="185" t="s">
        <v>88</v>
      </c>
      <c r="AY534" s="19" t="s">
        <v>143</v>
      </c>
      <c r="BE534" s="186">
        <f>IF(N534="základní",J534,0)</f>
        <v>0</v>
      </c>
      <c r="BF534" s="186">
        <f>IF(N534="snížená",J534,0)</f>
        <v>0</v>
      </c>
      <c r="BG534" s="186">
        <f>IF(N534="zákl. přenesená",J534,0)</f>
        <v>0</v>
      </c>
      <c r="BH534" s="186">
        <f>IF(N534="sníž. přenesená",J534,0)</f>
        <v>0</v>
      </c>
      <c r="BI534" s="186">
        <f>IF(N534="nulová",J534,0)</f>
        <v>0</v>
      </c>
      <c r="BJ534" s="19" t="s">
        <v>86</v>
      </c>
      <c r="BK534" s="186">
        <f>ROUND(I534*H534,2)</f>
        <v>0</v>
      </c>
      <c r="BL534" s="19" t="s">
        <v>284</v>
      </c>
      <c r="BM534" s="185" t="s">
        <v>1375</v>
      </c>
    </row>
    <row r="535" s="2" customFormat="1" ht="24.15" customHeight="1">
      <c r="A535" s="38"/>
      <c r="B535" s="172"/>
      <c r="C535" s="219" t="s">
        <v>1376</v>
      </c>
      <c r="D535" s="219" t="s">
        <v>367</v>
      </c>
      <c r="E535" s="220" t="s">
        <v>1377</v>
      </c>
      <c r="F535" s="221" t="s">
        <v>1378</v>
      </c>
      <c r="G535" s="222" t="s">
        <v>153</v>
      </c>
      <c r="H535" s="223">
        <v>5.3899999999999997</v>
      </c>
      <c r="I535" s="224"/>
      <c r="J535" s="225">
        <f>ROUND(I535*H535,2)</f>
        <v>0</v>
      </c>
      <c r="K535" s="226"/>
      <c r="L535" s="227"/>
      <c r="M535" s="228" t="s">
        <v>1</v>
      </c>
      <c r="N535" s="229" t="s">
        <v>43</v>
      </c>
      <c r="O535" s="77"/>
      <c r="P535" s="183">
        <f>O535*H535</f>
        <v>0</v>
      </c>
      <c r="Q535" s="183">
        <v>0.00011</v>
      </c>
      <c r="R535" s="183">
        <f>Q535*H535</f>
        <v>0.00059289999999999994</v>
      </c>
      <c r="S535" s="183">
        <v>0</v>
      </c>
      <c r="T535" s="184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185" t="s">
        <v>382</v>
      </c>
      <c r="AT535" s="185" t="s">
        <v>367</v>
      </c>
      <c r="AU535" s="185" t="s">
        <v>88</v>
      </c>
      <c r="AY535" s="19" t="s">
        <v>143</v>
      </c>
      <c r="BE535" s="186">
        <f>IF(N535="základní",J535,0)</f>
        <v>0</v>
      </c>
      <c r="BF535" s="186">
        <f>IF(N535="snížená",J535,0)</f>
        <v>0</v>
      </c>
      <c r="BG535" s="186">
        <f>IF(N535="zákl. přenesená",J535,0)</f>
        <v>0</v>
      </c>
      <c r="BH535" s="186">
        <f>IF(N535="sníž. přenesená",J535,0)</f>
        <v>0</v>
      </c>
      <c r="BI535" s="186">
        <f>IF(N535="nulová",J535,0)</f>
        <v>0</v>
      </c>
      <c r="BJ535" s="19" t="s">
        <v>86</v>
      </c>
      <c r="BK535" s="186">
        <f>ROUND(I535*H535,2)</f>
        <v>0</v>
      </c>
      <c r="BL535" s="19" t="s">
        <v>284</v>
      </c>
      <c r="BM535" s="185" t="s">
        <v>1379</v>
      </c>
    </row>
    <row r="536" s="14" customFormat="1">
      <c r="A536" s="14"/>
      <c r="B536" s="195"/>
      <c r="C536" s="14"/>
      <c r="D536" s="188" t="s">
        <v>155</v>
      </c>
      <c r="E536" s="196" t="s">
        <v>1</v>
      </c>
      <c r="F536" s="197" t="s">
        <v>1380</v>
      </c>
      <c r="G536" s="14"/>
      <c r="H536" s="198">
        <v>5.3899999999999997</v>
      </c>
      <c r="I536" s="199"/>
      <c r="J536" s="14"/>
      <c r="K536" s="14"/>
      <c r="L536" s="195"/>
      <c r="M536" s="200"/>
      <c r="N536" s="201"/>
      <c r="O536" s="201"/>
      <c r="P536" s="201"/>
      <c r="Q536" s="201"/>
      <c r="R536" s="201"/>
      <c r="S536" s="201"/>
      <c r="T536" s="20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196" t="s">
        <v>155</v>
      </c>
      <c r="AU536" s="196" t="s">
        <v>88</v>
      </c>
      <c r="AV536" s="14" t="s">
        <v>88</v>
      </c>
      <c r="AW536" s="14" t="s">
        <v>34</v>
      </c>
      <c r="AX536" s="14" t="s">
        <v>86</v>
      </c>
      <c r="AY536" s="196" t="s">
        <v>143</v>
      </c>
    </row>
    <row r="537" s="2" customFormat="1" ht="24.15" customHeight="1">
      <c r="A537" s="38"/>
      <c r="B537" s="172"/>
      <c r="C537" s="173" t="s">
        <v>1381</v>
      </c>
      <c r="D537" s="173" t="s">
        <v>145</v>
      </c>
      <c r="E537" s="174" t="s">
        <v>1382</v>
      </c>
      <c r="F537" s="175" t="s">
        <v>1383</v>
      </c>
      <c r="G537" s="176" t="s">
        <v>626</v>
      </c>
      <c r="H537" s="230"/>
      <c r="I537" s="178"/>
      <c r="J537" s="179">
        <f>ROUND(I537*H537,2)</f>
        <v>0</v>
      </c>
      <c r="K537" s="180"/>
      <c r="L537" s="39"/>
      <c r="M537" s="181" t="s">
        <v>1</v>
      </c>
      <c r="N537" s="182" t="s">
        <v>43</v>
      </c>
      <c r="O537" s="77"/>
      <c r="P537" s="183">
        <f>O537*H537</f>
        <v>0</v>
      </c>
      <c r="Q537" s="183">
        <v>0</v>
      </c>
      <c r="R537" s="183">
        <f>Q537*H537</f>
        <v>0</v>
      </c>
      <c r="S537" s="183">
        <v>0</v>
      </c>
      <c r="T537" s="184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185" t="s">
        <v>284</v>
      </c>
      <c r="AT537" s="185" t="s">
        <v>145</v>
      </c>
      <c r="AU537" s="185" t="s">
        <v>88</v>
      </c>
      <c r="AY537" s="19" t="s">
        <v>143</v>
      </c>
      <c r="BE537" s="186">
        <f>IF(N537="základní",J537,0)</f>
        <v>0</v>
      </c>
      <c r="BF537" s="186">
        <f>IF(N537="snížená",J537,0)</f>
        <v>0</v>
      </c>
      <c r="BG537" s="186">
        <f>IF(N537="zákl. přenesená",J537,0)</f>
        <v>0</v>
      </c>
      <c r="BH537" s="186">
        <f>IF(N537="sníž. přenesená",J537,0)</f>
        <v>0</v>
      </c>
      <c r="BI537" s="186">
        <f>IF(N537="nulová",J537,0)</f>
        <v>0</v>
      </c>
      <c r="BJ537" s="19" t="s">
        <v>86</v>
      </c>
      <c r="BK537" s="186">
        <f>ROUND(I537*H537,2)</f>
        <v>0</v>
      </c>
      <c r="BL537" s="19" t="s">
        <v>284</v>
      </c>
      <c r="BM537" s="185" t="s">
        <v>1384</v>
      </c>
    </row>
    <row r="538" s="12" customFormat="1" ht="22.8" customHeight="1">
      <c r="A538" s="12"/>
      <c r="B538" s="159"/>
      <c r="C538" s="12"/>
      <c r="D538" s="160" t="s">
        <v>77</v>
      </c>
      <c r="E538" s="170" t="s">
        <v>1385</v>
      </c>
      <c r="F538" s="170" t="s">
        <v>1386</v>
      </c>
      <c r="G538" s="12"/>
      <c r="H538" s="12"/>
      <c r="I538" s="162"/>
      <c r="J538" s="171">
        <f>BK538</f>
        <v>0</v>
      </c>
      <c r="K538" s="12"/>
      <c r="L538" s="159"/>
      <c r="M538" s="164"/>
      <c r="N538" s="165"/>
      <c r="O538" s="165"/>
      <c r="P538" s="166">
        <f>SUM(P539:P543)</f>
        <v>0</v>
      </c>
      <c r="Q538" s="165"/>
      <c r="R538" s="166">
        <f>SUM(R539:R543)</f>
        <v>0.025059999999999999</v>
      </c>
      <c r="S538" s="165"/>
      <c r="T538" s="167">
        <f>SUM(T539:T543)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160" t="s">
        <v>88</v>
      </c>
      <c r="AT538" s="168" t="s">
        <v>77</v>
      </c>
      <c r="AU538" s="168" t="s">
        <v>86</v>
      </c>
      <c r="AY538" s="160" t="s">
        <v>143</v>
      </c>
      <c r="BK538" s="169">
        <f>SUM(BK539:BK543)</f>
        <v>0</v>
      </c>
    </row>
    <row r="539" s="2" customFormat="1" ht="24.15" customHeight="1">
      <c r="A539" s="38"/>
      <c r="B539" s="172"/>
      <c r="C539" s="173" t="s">
        <v>1387</v>
      </c>
      <c r="D539" s="173" t="s">
        <v>145</v>
      </c>
      <c r="E539" s="174" t="s">
        <v>1388</v>
      </c>
      <c r="F539" s="175" t="s">
        <v>1389</v>
      </c>
      <c r="G539" s="176" t="s">
        <v>298</v>
      </c>
      <c r="H539" s="177">
        <v>7</v>
      </c>
      <c r="I539" s="178"/>
      <c r="J539" s="179">
        <f>ROUND(I539*H539,2)</f>
        <v>0</v>
      </c>
      <c r="K539" s="180"/>
      <c r="L539" s="39"/>
      <c r="M539" s="181" t="s">
        <v>1</v>
      </c>
      <c r="N539" s="182" t="s">
        <v>43</v>
      </c>
      <c r="O539" s="77"/>
      <c r="P539" s="183">
        <f>O539*H539</f>
        <v>0</v>
      </c>
      <c r="Q539" s="183">
        <v>0.0035799999999999998</v>
      </c>
      <c r="R539" s="183">
        <f>Q539*H539</f>
        <v>0.025059999999999999</v>
      </c>
      <c r="S539" s="183">
        <v>0</v>
      </c>
      <c r="T539" s="18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185" t="s">
        <v>284</v>
      </c>
      <c r="AT539" s="185" t="s">
        <v>145</v>
      </c>
      <c r="AU539" s="185" t="s">
        <v>88</v>
      </c>
      <c r="AY539" s="19" t="s">
        <v>143</v>
      </c>
      <c r="BE539" s="186">
        <f>IF(N539="základní",J539,0)</f>
        <v>0</v>
      </c>
      <c r="BF539" s="186">
        <f>IF(N539="snížená",J539,0)</f>
        <v>0</v>
      </c>
      <c r="BG539" s="186">
        <f>IF(N539="zákl. přenesená",J539,0)</f>
        <v>0</v>
      </c>
      <c r="BH539" s="186">
        <f>IF(N539="sníž. přenesená",J539,0)</f>
        <v>0</v>
      </c>
      <c r="BI539" s="186">
        <f>IF(N539="nulová",J539,0)</f>
        <v>0</v>
      </c>
      <c r="BJ539" s="19" t="s">
        <v>86</v>
      </c>
      <c r="BK539" s="186">
        <f>ROUND(I539*H539,2)</f>
        <v>0</v>
      </c>
      <c r="BL539" s="19" t="s">
        <v>284</v>
      </c>
      <c r="BM539" s="185" t="s">
        <v>1390</v>
      </c>
    </row>
    <row r="540" s="14" customFormat="1">
      <c r="A540" s="14"/>
      <c r="B540" s="195"/>
      <c r="C540" s="14"/>
      <c r="D540" s="188" t="s">
        <v>155</v>
      </c>
      <c r="E540" s="196" t="s">
        <v>1</v>
      </c>
      <c r="F540" s="197" t="s">
        <v>1391</v>
      </c>
      <c r="G540" s="14"/>
      <c r="H540" s="198">
        <v>7</v>
      </c>
      <c r="I540" s="199"/>
      <c r="J540" s="14"/>
      <c r="K540" s="14"/>
      <c r="L540" s="195"/>
      <c r="M540" s="200"/>
      <c r="N540" s="201"/>
      <c r="O540" s="201"/>
      <c r="P540" s="201"/>
      <c r="Q540" s="201"/>
      <c r="R540" s="201"/>
      <c r="S540" s="201"/>
      <c r="T540" s="20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196" t="s">
        <v>155</v>
      </c>
      <c r="AU540" s="196" t="s">
        <v>88</v>
      </c>
      <c r="AV540" s="14" t="s">
        <v>88</v>
      </c>
      <c r="AW540" s="14" t="s">
        <v>34</v>
      </c>
      <c r="AX540" s="14" t="s">
        <v>86</v>
      </c>
      <c r="AY540" s="196" t="s">
        <v>143</v>
      </c>
    </row>
    <row r="541" s="2" customFormat="1" ht="33" customHeight="1">
      <c r="A541" s="38"/>
      <c r="B541" s="172"/>
      <c r="C541" s="173" t="s">
        <v>1392</v>
      </c>
      <c r="D541" s="173" t="s">
        <v>145</v>
      </c>
      <c r="E541" s="174" t="s">
        <v>1393</v>
      </c>
      <c r="F541" s="175" t="s">
        <v>1394</v>
      </c>
      <c r="G541" s="176" t="s">
        <v>363</v>
      </c>
      <c r="H541" s="177">
        <v>8</v>
      </c>
      <c r="I541" s="178"/>
      <c r="J541" s="179">
        <f>ROUND(I541*H541,2)</f>
        <v>0</v>
      </c>
      <c r="K541" s="180"/>
      <c r="L541" s="39"/>
      <c r="M541" s="181" t="s">
        <v>1</v>
      </c>
      <c r="N541" s="182" t="s">
        <v>43</v>
      </c>
      <c r="O541" s="77"/>
      <c r="P541" s="183">
        <f>O541*H541</f>
        <v>0</v>
      </c>
      <c r="Q541" s="183">
        <v>0</v>
      </c>
      <c r="R541" s="183">
        <f>Q541*H541</f>
        <v>0</v>
      </c>
      <c r="S541" s="183">
        <v>0</v>
      </c>
      <c r="T541" s="184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185" t="s">
        <v>284</v>
      </c>
      <c r="AT541" s="185" t="s">
        <v>145</v>
      </c>
      <c r="AU541" s="185" t="s">
        <v>88</v>
      </c>
      <c r="AY541" s="19" t="s">
        <v>143</v>
      </c>
      <c r="BE541" s="186">
        <f>IF(N541="základní",J541,0)</f>
        <v>0</v>
      </c>
      <c r="BF541" s="186">
        <f>IF(N541="snížená",J541,0)</f>
        <v>0</v>
      </c>
      <c r="BG541" s="186">
        <f>IF(N541="zákl. přenesená",J541,0)</f>
        <v>0</v>
      </c>
      <c r="BH541" s="186">
        <f>IF(N541="sníž. přenesená",J541,0)</f>
        <v>0</v>
      </c>
      <c r="BI541" s="186">
        <f>IF(N541="nulová",J541,0)</f>
        <v>0</v>
      </c>
      <c r="BJ541" s="19" t="s">
        <v>86</v>
      </c>
      <c r="BK541" s="186">
        <f>ROUND(I541*H541,2)</f>
        <v>0</v>
      </c>
      <c r="BL541" s="19" t="s">
        <v>284</v>
      </c>
      <c r="BM541" s="185" t="s">
        <v>1395</v>
      </c>
    </row>
    <row r="542" s="14" customFormat="1">
      <c r="A542" s="14"/>
      <c r="B542" s="195"/>
      <c r="C542" s="14"/>
      <c r="D542" s="188" t="s">
        <v>155</v>
      </c>
      <c r="E542" s="196" t="s">
        <v>1</v>
      </c>
      <c r="F542" s="197" t="s">
        <v>818</v>
      </c>
      <c r="G542" s="14"/>
      <c r="H542" s="198">
        <v>8</v>
      </c>
      <c r="I542" s="199"/>
      <c r="J542" s="14"/>
      <c r="K542" s="14"/>
      <c r="L542" s="195"/>
      <c r="M542" s="200"/>
      <c r="N542" s="201"/>
      <c r="O542" s="201"/>
      <c r="P542" s="201"/>
      <c r="Q542" s="201"/>
      <c r="R542" s="201"/>
      <c r="S542" s="201"/>
      <c r="T542" s="20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196" t="s">
        <v>155</v>
      </c>
      <c r="AU542" s="196" t="s">
        <v>88</v>
      </c>
      <c r="AV542" s="14" t="s">
        <v>88</v>
      </c>
      <c r="AW542" s="14" t="s">
        <v>34</v>
      </c>
      <c r="AX542" s="14" t="s">
        <v>86</v>
      </c>
      <c r="AY542" s="196" t="s">
        <v>143</v>
      </c>
    </row>
    <row r="543" s="2" customFormat="1" ht="24.15" customHeight="1">
      <c r="A543" s="38"/>
      <c r="B543" s="172"/>
      <c r="C543" s="173" t="s">
        <v>1396</v>
      </c>
      <c r="D543" s="173" t="s">
        <v>145</v>
      </c>
      <c r="E543" s="174" t="s">
        <v>1397</v>
      </c>
      <c r="F543" s="175" t="s">
        <v>1398</v>
      </c>
      <c r="G543" s="176" t="s">
        <v>626</v>
      </c>
      <c r="H543" s="230"/>
      <c r="I543" s="178"/>
      <c r="J543" s="179">
        <f>ROUND(I543*H543,2)</f>
        <v>0</v>
      </c>
      <c r="K543" s="180"/>
      <c r="L543" s="39"/>
      <c r="M543" s="181" t="s">
        <v>1</v>
      </c>
      <c r="N543" s="182" t="s">
        <v>43</v>
      </c>
      <c r="O543" s="77"/>
      <c r="P543" s="183">
        <f>O543*H543</f>
        <v>0</v>
      </c>
      <c r="Q543" s="183">
        <v>0</v>
      </c>
      <c r="R543" s="183">
        <f>Q543*H543</f>
        <v>0</v>
      </c>
      <c r="S543" s="183">
        <v>0</v>
      </c>
      <c r="T543" s="184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185" t="s">
        <v>284</v>
      </c>
      <c r="AT543" s="185" t="s">
        <v>145</v>
      </c>
      <c r="AU543" s="185" t="s">
        <v>88</v>
      </c>
      <c r="AY543" s="19" t="s">
        <v>143</v>
      </c>
      <c r="BE543" s="186">
        <f>IF(N543="základní",J543,0)</f>
        <v>0</v>
      </c>
      <c r="BF543" s="186">
        <f>IF(N543="snížená",J543,0)</f>
        <v>0</v>
      </c>
      <c r="BG543" s="186">
        <f>IF(N543="zákl. přenesená",J543,0)</f>
        <v>0</v>
      </c>
      <c r="BH543" s="186">
        <f>IF(N543="sníž. přenesená",J543,0)</f>
        <v>0</v>
      </c>
      <c r="BI543" s="186">
        <f>IF(N543="nulová",J543,0)</f>
        <v>0</v>
      </c>
      <c r="BJ543" s="19" t="s">
        <v>86</v>
      </c>
      <c r="BK543" s="186">
        <f>ROUND(I543*H543,2)</f>
        <v>0</v>
      </c>
      <c r="BL543" s="19" t="s">
        <v>284</v>
      </c>
      <c r="BM543" s="185" t="s">
        <v>1399</v>
      </c>
    </row>
    <row r="544" s="12" customFormat="1" ht="22.8" customHeight="1">
      <c r="A544" s="12"/>
      <c r="B544" s="159"/>
      <c r="C544" s="12"/>
      <c r="D544" s="160" t="s">
        <v>77</v>
      </c>
      <c r="E544" s="170" t="s">
        <v>1400</v>
      </c>
      <c r="F544" s="170" t="s">
        <v>1401</v>
      </c>
      <c r="G544" s="12"/>
      <c r="H544" s="12"/>
      <c r="I544" s="162"/>
      <c r="J544" s="171">
        <f>BK544</f>
        <v>0</v>
      </c>
      <c r="K544" s="12"/>
      <c r="L544" s="159"/>
      <c r="M544" s="164"/>
      <c r="N544" s="165"/>
      <c r="O544" s="165"/>
      <c r="P544" s="166">
        <f>SUM(P545:P559)</f>
        <v>0</v>
      </c>
      <c r="Q544" s="165"/>
      <c r="R544" s="166">
        <f>SUM(R545:R559)</f>
        <v>0.26283500000000004</v>
      </c>
      <c r="S544" s="165"/>
      <c r="T544" s="167">
        <f>SUM(T545:T559)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160" t="s">
        <v>88</v>
      </c>
      <c r="AT544" s="168" t="s">
        <v>77</v>
      </c>
      <c r="AU544" s="168" t="s">
        <v>86</v>
      </c>
      <c r="AY544" s="160" t="s">
        <v>143</v>
      </c>
      <c r="BK544" s="169">
        <f>SUM(BK545:BK559)</f>
        <v>0</v>
      </c>
    </row>
    <row r="545" s="2" customFormat="1" ht="24.15" customHeight="1">
      <c r="A545" s="38"/>
      <c r="B545" s="172"/>
      <c r="C545" s="173" t="s">
        <v>1402</v>
      </c>
      <c r="D545" s="173" t="s">
        <v>145</v>
      </c>
      <c r="E545" s="174" t="s">
        <v>1403</v>
      </c>
      <c r="F545" s="175" t="s">
        <v>1404</v>
      </c>
      <c r="G545" s="176" t="s">
        <v>363</v>
      </c>
      <c r="H545" s="177">
        <v>2</v>
      </c>
      <c r="I545" s="178"/>
      <c r="J545" s="179">
        <f>ROUND(I545*H545,2)</f>
        <v>0</v>
      </c>
      <c r="K545" s="180"/>
      <c r="L545" s="39"/>
      <c r="M545" s="181" t="s">
        <v>1</v>
      </c>
      <c r="N545" s="182" t="s">
        <v>43</v>
      </c>
      <c r="O545" s="77"/>
      <c r="P545" s="183">
        <f>O545*H545</f>
        <v>0</v>
      </c>
      <c r="Q545" s="183">
        <v>0</v>
      </c>
      <c r="R545" s="183">
        <f>Q545*H545</f>
        <v>0</v>
      </c>
      <c r="S545" s="183">
        <v>0</v>
      </c>
      <c r="T545" s="184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185" t="s">
        <v>284</v>
      </c>
      <c r="AT545" s="185" t="s">
        <v>145</v>
      </c>
      <c r="AU545" s="185" t="s">
        <v>88</v>
      </c>
      <c r="AY545" s="19" t="s">
        <v>143</v>
      </c>
      <c r="BE545" s="186">
        <f>IF(N545="základní",J545,0)</f>
        <v>0</v>
      </c>
      <c r="BF545" s="186">
        <f>IF(N545="snížená",J545,0)</f>
        <v>0</v>
      </c>
      <c r="BG545" s="186">
        <f>IF(N545="zákl. přenesená",J545,0)</f>
        <v>0</v>
      </c>
      <c r="BH545" s="186">
        <f>IF(N545="sníž. přenesená",J545,0)</f>
        <v>0</v>
      </c>
      <c r="BI545" s="186">
        <f>IF(N545="nulová",J545,0)</f>
        <v>0</v>
      </c>
      <c r="BJ545" s="19" t="s">
        <v>86</v>
      </c>
      <c r="BK545" s="186">
        <f>ROUND(I545*H545,2)</f>
        <v>0</v>
      </c>
      <c r="BL545" s="19" t="s">
        <v>284</v>
      </c>
      <c r="BM545" s="185" t="s">
        <v>1405</v>
      </c>
    </row>
    <row r="546" s="14" customFormat="1">
      <c r="A546" s="14"/>
      <c r="B546" s="195"/>
      <c r="C546" s="14"/>
      <c r="D546" s="188" t="s">
        <v>155</v>
      </c>
      <c r="E546" s="196" t="s">
        <v>1</v>
      </c>
      <c r="F546" s="197" t="s">
        <v>88</v>
      </c>
      <c r="G546" s="14"/>
      <c r="H546" s="198">
        <v>2</v>
      </c>
      <c r="I546" s="199"/>
      <c r="J546" s="14"/>
      <c r="K546" s="14"/>
      <c r="L546" s="195"/>
      <c r="M546" s="200"/>
      <c r="N546" s="201"/>
      <c r="O546" s="201"/>
      <c r="P546" s="201"/>
      <c r="Q546" s="201"/>
      <c r="R546" s="201"/>
      <c r="S546" s="201"/>
      <c r="T546" s="20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196" t="s">
        <v>155</v>
      </c>
      <c r="AU546" s="196" t="s">
        <v>88</v>
      </c>
      <c r="AV546" s="14" t="s">
        <v>88</v>
      </c>
      <c r="AW546" s="14" t="s">
        <v>34</v>
      </c>
      <c r="AX546" s="14" t="s">
        <v>86</v>
      </c>
      <c r="AY546" s="196" t="s">
        <v>143</v>
      </c>
    </row>
    <row r="547" s="2" customFormat="1" ht="24.15" customHeight="1">
      <c r="A547" s="38"/>
      <c r="B547" s="172"/>
      <c r="C547" s="219" t="s">
        <v>1406</v>
      </c>
      <c r="D547" s="219" t="s">
        <v>367</v>
      </c>
      <c r="E547" s="220" t="s">
        <v>1407</v>
      </c>
      <c r="F547" s="221" t="s">
        <v>1408</v>
      </c>
      <c r="G547" s="222" t="s">
        <v>363</v>
      </c>
      <c r="H547" s="223">
        <v>2</v>
      </c>
      <c r="I547" s="224"/>
      <c r="J547" s="225">
        <f>ROUND(I547*H547,2)</f>
        <v>0</v>
      </c>
      <c r="K547" s="226"/>
      <c r="L547" s="227"/>
      <c r="M547" s="228" t="s">
        <v>1</v>
      </c>
      <c r="N547" s="229" t="s">
        <v>43</v>
      </c>
      <c r="O547" s="77"/>
      <c r="P547" s="183">
        <f>O547*H547</f>
        <v>0</v>
      </c>
      <c r="Q547" s="183">
        <v>0.014500000000000001</v>
      </c>
      <c r="R547" s="183">
        <f>Q547*H547</f>
        <v>0.029000000000000001</v>
      </c>
      <c r="S547" s="183">
        <v>0</v>
      </c>
      <c r="T547" s="184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185" t="s">
        <v>382</v>
      </c>
      <c r="AT547" s="185" t="s">
        <v>367</v>
      </c>
      <c r="AU547" s="185" t="s">
        <v>88</v>
      </c>
      <c r="AY547" s="19" t="s">
        <v>143</v>
      </c>
      <c r="BE547" s="186">
        <f>IF(N547="základní",J547,0)</f>
        <v>0</v>
      </c>
      <c r="BF547" s="186">
        <f>IF(N547="snížená",J547,0)</f>
        <v>0</v>
      </c>
      <c r="BG547" s="186">
        <f>IF(N547="zákl. přenesená",J547,0)</f>
        <v>0</v>
      </c>
      <c r="BH547" s="186">
        <f>IF(N547="sníž. přenesená",J547,0)</f>
        <v>0</v>
      </c>
      <c r="BI547" s="186">
        <f>IF(N547="nulová",J547,0)</f>
        <v>0</v>
      </c>
      <c r="BJ547" s="19" t="s">
        <v>86</v>
      </c>
      <c r="BK547" s="186">
        <f>ROUND(I547*H547,2)</f>
        <v>0</v>
      </c>
      <c r="BL547" s="19" t="s">
        <v>284</v>
      </c>
      <c r="BM547" s="185" t="s">
        <v>1409</v>
      </c>
    </row>
    <row r="548" s="2" customFormat="1" ht="24.15" customHeight="1">
      <c r="A548" s="38"/>
      <c r="B548" s="172"/>
      <c r="C548" s="173" t="s">
        <v>1410</v>
      </c>
      <c r="D548" s="173" t="s">
        <v>145</v>
      </c>
      <c r="E548" s="174" t="s">
        <v>1411</v>
      </c>
      <c r="F548" s="175" t="s">
        <v>1412</v>
      </c>
      <c r="G548" s="176" t="s">
        <v>363</v>
      </c>
      <c r="H548" s="177">
        <v>5</v>
      </c>
      <c r="I548" s="178"/>
      <c r="J548" s="179">
        <f>ROUND(I548*H548,2)</f>
        <v>0</v>
      </c>
      <c r="K548" s="180"/>
      <c r="L548" s="39"/>
      <c r="M548" s="181" t="s">
        <v>1</v>
      </c>
      <c r="N548" s="182" t="s">
        <v>43</v>
      </c>
      <c r="O548" s="77"/>
      <c r="P548" s="183">
        <f>O548*H548</f>
        <v>0</v>
      </c>
      <c r="Q548" s="183">
        <v>0</v>
      </c>
      <c r="R548" s="183">
        <f>Q548*H548</f>
        <v>0</v>
      </c>
      <c r="S548" s="183">
        <v>0</v>
      </c>
      <c r="T548" s="184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185" t="s">
        <v>284</v>
      </c>
      <c r="AT548" s="185" t="s">
        <v>145</v>
      </c>
      <c r="AU548" s="185" t="s">
        <v>88</v>
      </c>
      <c r="AY548" s="19" t="s">
        <v>143</v>
      </c>
      <c r="BE548" s="186">
        <f>IF(N548="základní",J548,0)</f>
        <v>0</v>
      </c>
      <c r="BF548" s="186">
        <f>IF(N548="snížená",J548,0)</f>
        <v>0</v>
      </c>
      <c r="BG548" s="186">
        <f>IF(N548="zákl. přenesená",J548,0)</f>
        <v>0</v>
      </c>
      <c r="BH548" s="186">
        <f>IF(N548="sníž. přenesená",J548,0)</f>
        <v>0</v>
      </c>
      <c r="BI548" s="186">
        <f>IF(N548="nulová",J548,0)</f>
        <v>0</v>
      </c>
      <c r="BJ548" s="19" t="s">
        <v>86</v>
      </c>
      <c r="BK548" s="186">
        <f>ROUND(I548*H548,2)</f>
        <v>0</v>
      </c>
      <c r="BL548" s="19" t="s">
        <v>284</v>
      </c>
      <c r="BM548" s="185" t="s">
        <v>1413</v>
      </c>
    </row>
    <row r="549" s="2" customFormat="1" ht="24.15" customHeight="1">
      <c r="A549" s="38"/>
      <c r="B549" s="172"/>
      <c r="C549" s="219" t="s">
        <v>1414</v>
      </c>
      <c r="D549" s="219" t="s">
        <v>367</v>
      </c>
      <c r="E549" s="220" t="s">
        <v>1415</v>
      </c>
      <c r="F549" s="221" t="s">
        <v>1416</v>
      </c>
      <c r="G549" s="222" t="s">
        <v>363</v>
      </c>
      <c r="H549" s="223">
        <v>4</v>
      </c>
      <c r="I549" s="224"/>
      <c r="J549" s="225">
        <f>ROUND(I549*H549,2)</f>
        <v>0</v>
      </c>
      <c r="K549" s="226"/>
      <c r="L549" s="227"/>
      <c r="M549" s="228" t="s">
        <v>1</v>
      </c>
      <c r="N549" s="229" t="s">
        <v>43</v>
      </c>
      <c r="O549" s="77"/>
      <c r="P549" s="183">
        <f>O549*H549</f>
        <v>0</v>
      </c>
      <c r="Q549" s="183">
        <v>0.017000000000000001</v>
      </c>
      <c r="R549" s="183">
        <f>Q549*H549</f>
        <v>0.068000000000000005</v>
      </c>
      <c r="S549" s="183">
        <v>0</v>
      </c>
      <c r="T549" s="18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85" t="s">
        <v>382</v>
      </c>
      <c r="AT549" s="185" t="s">
        <v>367</v>
      </c>
      <c r="AU549" s="185" t="s">
        <v>88</v>
      </c>
      <c r="AY549" s="19" t="s">
        <v>143</v>
      </c>
      <c r="BE549" s="186">
        <f>IF(N549="základní",J549,0)</f>
        <v>0</v>
      </c>
      <c r="BF549" s="186">
        <f>IF(N549="snížená",J549,0)</f>
        <v>0</v>
      </c>
      <c r="BG549" s="186">
        <f>IF(N549="zákl. přenesená",J549,0)</f>
        <v>0</v>
      </c>
      <c r="BH549" s="186">
        <f>IF(N549="sníž. přenesená",J549,0)</f>
        <v>0</v>
      </c>
      <c r="BI549" s="186">
        <f>IF(N549="nulová",J549,0)</f>
        <v>0</v>
      </c>
      <c r="BJ549" s="19" t="s">
        <v>86</v>
      </c>
      <c r="BK549" s="186">
        <f>ROUND(I549*H549,2)</f>
        <v>0</v>
      </c>
      <c r="BL549" s="19" t="s">
        <v>284</v>
      </c>
      <c r="BM549" s="185" t="s">
        <v>1417</v>
      </c>
    </row>
    <row r="550" s="2" customFormat="1" ht="24.15" customHeight="1">
      <c r="A550" s="38"/>
      <c r="B550" s="172"/>
      <c r="C550" s="219" t="s">
        <v>1418</v>
      </c>
      <c r="D550" s="219" t="s">
        <v>367</v>
      </c>
      <c r="E550" s="220" t="s">
        <v>1419</v>
      </c>
      <c r="F550" s="221" t="s">
        <v>1420</v>
      </c>
      <c r="G550" s="222" t="s">
        <v>363</v>
      </c>
      <c r="H550" s="223">
        <v>1</v>
      </c>
      <c r="I550" s="224"/>
      <c r="J550" s="225">
        <f>ROUND(I550*H550,2)</f>
        <v>0</v>
      </c>
      <c r="K550" s="226"/>
      <c r="L550" s="227"/>
      <c r="M550" s="228" t="s">
        <v>1</v>
      </c>
      <c r="N550" s="229" t="s">
        <v>43</v>
      </c>
      <c r="O550" s="77"/>
      <c r="P550" s="183">
        <f>O550*H550</f>
        <v>0</v>
      </c>
      <c r="Q550" s="183">
        <v>0.0195</v>
      </c>
      <c r="R550" s="183">
        <f>Q550*H550</f>
        <v>0.0195</v>
      </c>
      <c r="S550" s="183">
        <v>0</v>
      </c>
      <c r="T550" s="184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185" t="s">
        <v>382</v>
      </c>
      <c r="AT550" s="185" t="s">
        <v>367</v>
      </c>
      <c r="AU550" s="185" t="s">
        <v>88</v>
      </c>
      <c r="AY550" s="19" t="s">
        <v>143</v>
      </c>
      <c r="BE550" s="186">
        <f>IF(N550="základní",J550,0)</f>
        <v>0</v>
      </c>
      <c r="BF550" s="186">
        <f>IF(N550="snížená",J550,0)</f>
        <v>0</v>
      </c>
      <c r="BG550" s="186">
        <f>IF(N550="zákl. přenesená",J550,0)</f>
        <v>0</v>
      </c>
      <c r="BH550" s="186">
        <f>IF(N550="sníž. přenesená",J550,0)</f>
        <v>0</v>
      </c>
      <c r="BI550" s="186">
        <f>IF(N550="nulová",J550,0)</f>
        <v>0</v>
      </c>
      <c r="BJ550" s="19" t="s">
        <v>86</v>
      </c>
      <c r="BK550" s="186">
        <f>ROUND(I550*H550,2)</f>
        <v>0</v>
      </c>
      <c r="BL550" s="19" t="s">
        <v>284</v>
      </c>
      <c r="BM550" s="185" t="s">
        <v>1421</v>
      </c>
    </row>
    <row r="551" s="2" customFormat="1" ht="24.15" customHeight="1">
      <c r="A551" s="38"/>
      <c r="B551" s="172"/>
      <c r="C551" s="173" t="s">
        <v>1422</v>
      </c>
      <c r="D551" s="173" t="s">
        <v>145</v>
      </c>
      <c r="E551" s="174" t="s">
        <v>1423</v>
      </c>
      <c r="F551" s="175" t="s">
        <v>1424</v>
      </c>
      <c r="G551" s="176" t="s">
        <v>363</v>
      </c>
      <c r="H551" s="177">
        <v>5</v>
      </c>
      <c r="I551" s="178"/>
      <c r="J551" s="179">
        <f>ROUND(I551*H551,2)</f>
        <v>0</v>
      </c>
      <c r="K551" s="180"/>
      <c r="L551" s="39"/>
      <c r="M551" s="181" t="s">
        <v>1</v>
      </c>
      <c r="N551" s="182" t="s">
        <v>43</v>
      </c>
      <c r="O551" s="77"/>
      <c r="P551" s="183">
        <f>O551*H551</f>
        <v>0</v>
      </c>
      <c r="Q551" s="183">
        <v>0.00046999999999999999</v>
      </c>
      <c r="R551" s="183">
        <f>Q551*H551</f>
        <v>0.0023500000000000001</v>
      </c>
      <c r="S551" s="183">
        <v>0</v>
      </c>
      <c r="T551" s="184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185" t="s">
        <v>284</v>
      </c>
      <c r="AT551" s="185" t="s">
        <v>145</v>
      </c>
      <c r="AU551" s="185" t="s">
        <v>88</v>
      </c>
      <c r="AY551" s="19" t="s">
        <v>143</v>
      </c>
      <c r="BE551" s="186">
        <f>IF(N551="základní",J551,0)</f>
        <v>0</v>
      </c>
      <c r="BF551" s="186">
        <f>IF(N551="snížená",J551,0)</f>
        <v>0</v>
      </c>
      <c r="BG551" s="186">
        <f>IF(N551="zákl. přenesená",J551,0)</f>
        <v>0</v>
      </c>
      <c r="BH551" s="186">
        <f>IF(N551="sníž. přenesená",J551,0)</f>
        <v>0</v>
      </c>
      <c r="BI551" s="186">
        <f>IF(N551="nulová",J551,0)</f>
        <v>0</v>
      </c>
      <c r="BJ551" s="19" t="s">
        <v>86</v>
      </c>
      <c r="BK551" s="186">
        <f>ROUND(I551*H551,2)</f>
        <v>0</v>
      </c>
      <c r="BL551" s="19" t="s">
        <v>284</v>
      </c>
      <c r="BM551" s="185" t="s">
        <v>1425</v>
      </c>
    </row>
    <row r="552" s="2" customFormat="1" ht="24.15" customHeight="1">
      <c r="A552" s="38"/>
      <c r="B552" s="172"/>
      <c r="C552" s="219" t="s">
        <v>1426</v>
      </c>
      <c r="D552" s="219" t="s">
        <v>367</v>
      </c>
      <c r="E552" s="220" t="s">
        <v>1427</v>
      </c>
      <c r="F552" s="221" t="s">
        <v>1428</v>
      </c>
      <c r="G552" s="222" t="s">
        <v>363</v>
      </c>
      <c r="H552" s="223">
        <v>5</v>
      </c>
      <c r="I552" s="224"/>
      <c r="J552" s="225">
        <f>ROUND(I552*H552,2)</f>
        <v>0</v>
      </c>
      <c r="K552" s="226"/>
      <c r="L552" s="227"/>
      <c r="M552" s="228" t="s">
        <v>1</v>
      </c>
      <c r="N552" s="229" t="s">
        <v>43</v>
      </c>
      <c r="O552" s="77"/>
      <c r="P552" s="183">
        <f>O552*H552</f>
        <v>0</v>
      </c>
      <c r="Q552" s="183">
        <v>0.016</v>
      </c>
      <c r="R552" s="183">
        <f>Q552*H552</f>
        <v>0.080000000000000002</v>
      </c>
      <c r="S552" s="183">
        <v>0</v>
      </c>
      <c r="T552" s="184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85" t="s">
        <v>382</v>
      </c>
      <c r="AT552" s="185" t="s">
        <v>367</v>
      </c>
      <c r="AU552" s="185" t="s">
        <v>88</v>
      </c>
      <c r="AY552" s="19" t="s">
        <v>143</v>
      </c>
      <c r="BE552" s="186">
        <f>IF(N552="základní",J552,0)</f>
        <v>0</v>
      </c>
      <c r="BF552" s="186">
        <f>IF(N552="snížená",J552,0)</f>
        <v>0</v>
      </c>
      <c r="BG552" s="186">
        <f>IF(N552="zákl. přenesená",J552,0)</f>
        <v>0</v>
      </c>
      <c r="BH552" s="186">
        <f>IF(N552="sníž. přenesená",J552,0)</f>
        <v>0</v>
      </c>
      <c r="BI552" s="186">
        <f>IF(N552="nulová",J552,0)</f>
        <v>0</v>
      </c>
      <c r="BJ552" s="19" t="s">
        <v>86</v>
      </c>
      <c r="BK552" s="186">
        <f>ROUND(I552*H552,2)</f>
        <v>0</v>
      </c>
      <c r="BL552" s="19" t="s">
        <v>284</v>
      </c>
      <c r="BM552" s="185" t="s">
        <v>1429</v>
      </c>
    </row>
    <row r="553" s="2" customFormat="1" ht="24.15" customHeight="1">
      <c r="A553" s="38"/>
      <c r="B553" s="172"/>
      <c r="C553" s="173" t="s">
        <v>1430</v>
      </c>
      <c r="D553" s="173" t="s">
        <v>145</v>
      </c>
      <c r="E553" s="174" t="s">
        <v>1431</v>
      </c>
      <c r="F553" s="175" t="s">
        <v>1432</v>
      </c>
      <c r="G553" s="176" t="s">
        <v>363</v>
      </c>
      <c r="H553" s="177">
        <v>2</v>
      </c>
      <c r="I553" s="178"/>
      <c r="J553" s="179">
        <f>ROUND(I553*H553,2)</f>
        <v>0</v>
      </c>
      <c r="K553" s="180"/>
      <c r="L553" s="39"/>
      <c r="M553" s="181" t="s">
        <v>1</v>
      </c>
      <c r="N553" s="182" t="s">
        <v>43</v>
      </c>
      <c r="O553" s="77"/>
      <c r="P553" s="183">
        <f>O553*H553</f>
        <v>0</v>
      </c>
      <c r="Q553" s="183">
        <v>0.00048000000000000001</v>
      </c>
      <c r="R553" s="183">
        <f>Q553*H553</f>
        <v>0.00096000000000000002</v>
      </c>
      <c r="S553" s="183">
        <v>0</v>
      </c>
      <c r="T553" s="184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185" t="s">
        <v>284</v>
      </c>
      <c r="AT553" s="185" t="s">
        <v>145</v>
      </c>
      <c r="AU553" s="185" t="s">
        <v>88</v>
      </c>
      <c r="AY553" s="19" t="s">
        <v>143</v>
      </c>
      <c r="BE553" s="186">
        <f>IF(N553="základní",J553,0)</f>
        <v>0</v>
      </c>
      <c r="BF553" s="186">
        <f>IF(N553="snížená",J553,0)</f>
        <v>0</v>
      </c>
      <c r="BG553" s="186">
        <f>IF(N553="zákl. přenesená",J553,0)</f>
        <v>0</v>
      </c>
      <c r="BH553" s="186">
        <f>IF(N553="sníž. přenesená",J553,0)</f>
        <v>0</v>
      </c>
      <c r="BI553" s="186">
        <f>IF(N553="nulová",J553,0)</f>
        <v>0</v>
      </c>
      <c r="BJ553" s="19" t="s">
        <v>86</v>
      </c>
      <c r="BK553" s="186">
        <f>ROUND(I553*H553,2)</f>
        <v>0</v>
      </c>
      <c r="BL553" s="19" t="s">
        <v>284</v>
      </c>
      <c r="BM553" s="185" t="s">
        <v>1433</v>
      </c>
    </row>
    <row r="554" s="2" customFormat="1" ht="24.15" customHeight="1">
      <c r="A554" s="38"/>
      <c r="B554" s="172"/>
      <c r="C554" s="219" t="s">
        <v>1434</v>
      </c>
      <c r="D554" s="219" t="s">
        <v>367</v>
      </c>
      <c r="E554" s="220" t="s">
        <v>1435</v>
      </c>
      <c r="F554" s="221" t="s">
        <v>1436</v>
      </c>
      <c r="G554" s="222" t="s">
        <v>363</v>
      </c>
      <c r="H554" s="223">
        <v>2</v>
      </c>
      <c r="I554" s="224"/>
      <c r="J554" s="225">
        <f>ROUND(I554*H554,2)</f>
        <v>0</v>
      </c>
      <c r="K554" s="226"/>
      <c r="L554" s="227"/>
      <c r="M554" s="228" t="s">
        <v>1</v>
      </c>
      <c r="N554" s="229" t="s">
        <v>43</v>
      </c>
      <c r="O554" s="77"/>
      <c r="P554" s="183">
        <f>O554*H554</f>
        <v>0</v>
      </c>
      <c r="Q554" s="183">
        <v>0.025999999999999999</v>
      </c>
      <c r="R554" s="183">
        <f>Q554*H554</f>
        <v>0.051999999999999998</v>
      </c>
      <c r="S554" s="183">
        <v>0</v>
      </c>
      <c r="T554" s="184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185" t="s">
        <v>382</v>
      </c>
      <c r="AT554" s="185" t="s">
        <v>367</v>
      </c>
      <c r="AU554" s="185" t="s">
        <v>88</v>
      </c>
      <c r="AY554" s="19" t="s">
        <v>143</v>
      </c>
      <c r="BE554" s="186">
        <f>IF(N554="základní",J554,0)</f>
        <v>0</v>
      </c>
      <c r="BF554" s="186">
        <f>IF(N554="snížená",J554,0)</f>
        <v>0</v>
      </c>
      <c r="BG554" s="186">
        <f>IF(N554="zákl. přenesená",J554,0)</f>
        <v>0</v>
      </c>
      <c r="BH554" s="186">
        <f>IF(N554="sníž. přenesená",J554,0)</f>
        <v>0</v>
      </c>
      <c r="BI554" s="186">
        <f>IF(N554="nulová",J554,0)</f>
        <v>0</v>
      </c>
      <c r="BJ554" s="19" t="s">
        <v>86</v>
      </c>
      <c r="BK554" s="186">
        <f>ROUND(I554*H554,2)</f>
        <v>0</v>
      </c>
      <c r="BL554" s="19" t="s">
        <v>284</v>
      </c>
      <c r="BM554" s="185" t="s">
        <v>1437</v>
      </c>
    </row>
    <row r="555" s="2" customFormat="1" ht="24.15" customHeight="1">
      <c r="A555" s="38"/>
      <c r="B555" s="172"/>
      <c r="C555" s="173" t="s">
        <v>1438</v>
      </c>
      <c r="D555" s="173" t="s">
        <v>145</v>
      </c>
      <c r="E555" s="174" t="s">
        <v>1439</v>
      </c>
      <c r="F555" s="175" t="s">
        <v>1440</v>
      </c>
      <c r="G555" s="176" t="s">
        <v>363</v>
      </c>
      <c r="H555" s="177">
        <v>4</v>
      </c>
      <c r="I555" s="178"/>
      <c r="J555" s="179">
        <f>ROUND(I555*H555,2)</f>
        <v>0</v>
      </c>
      <c r="K555" s="180"/>
      <c r="L555" s="39"/>
      <c r="M555" s="181" t="s">
        <v>1</v>
      </c>
      <c r="N555" s="182" t="s">
        <v>43</v>
      </c>
      <c r="O555" s="77"/>
      <c r="P555" s="183">
        <f>O555*H555</f>
        <v>0</v>
      </c>
      <c r="Q555" s="183">
        <v>0</v>
      </c>
      <c r="R555" s="183">
        <f>Q555*H555</f>
        <v>0</v>
      </c>
      <c r="S555" s="183">
        <v>0</v>
      </c>
      <c r="T555" s="184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85" t="s">
        <v>284</v>
      </c>
      <c r="AT555" s="185" t="s">
        <v>145</v>
      </c>
      <c r="AU555" s="185" t="s">
        <v>88</v>
      </c>
      <c r="AY555" s="19" t="s">
        <v>143</v>
      </c>
      <c r="BE555" s="186">
        <f>IF(N555="základní",J555,0)</f>
        <v>0</v>
      </c>
      <c r="BF555" s="186">
        <f>IF(N555="snížená",J555,0)</f>
        <v>0</v>
      </c>
      <c r="BG555" s="186">
        <f>IF(N555="zákl. přenesená",J555,0)</f>
        <v>0</v>
      </c>
      <c r="BH555" s="186">
        <f>IF(N555="sníž. přenesená",J555,0)</f>
        <v>0</v>
      </c>
      <c r="BI555" s="186">
        <f>IF(N555="nulová",J555,0)</f>
        <v>0</v>
      </c>
      <c r="BJ555" s="19" t="s">
        <v>86</v>
      </c>
      <c r="BK555" s="186">
        <f>ROUND(I555*H555,2)</f>
        <v>0</v>
      </c>
      <c r="BL555" s="19" t="s">
        <v>284</v>
      </c>
      <c r="BM555" s="185" t="s">
        <v>1441</v>
      </c>
    </row>
    <row r="556" s="2" customFormat="1" ht="21.75" customHeight="1">
      <c r="A556" s="38"/>
      <c r="B556" s="172"/>
      <c r="C556" s="219" t="s">
        <v>1442</v>
      </c>
      <c r="D556" s="219" t="s">
        <v>367</v>
      </c>
      <c r="E556" s="220" t="s">
        <v>1443</v>
      </c>
      <c r="F556" s="221" t="s">
        <v>1444</v>
      </c>
      <c r="G556" s="222" t="s">
        <v>298</v>
      </c>
      <c r="H556" s="223">
        <v>7.3499999999999996</v>
      </c>
      <c r="I556" s="224"/>
      <c r="J556" s="225">
        <f>ROUND(I556*H556,2)</f>
        <v>0</v>
      </c>
      <c r="K556" s="226"/>
      <c r="L556" s="227"/>
      <c r="M556" s="228" t="s">
        <v>1</v>
      </c>
      <c r="N556" s="229" t="s">
        <v>43</v>
      </c>
      <c r="O556" s="77"/>
      <c r="P556" s="183">
        <f>O556*H556</f>
        <v>0</v>
      </c>
      <c r="Q556" s="183">
        <v>0.0015</v>
      </c>
      <c r="R556" s="183">
        <f>Q556*H556</f>
        <v>0.011025</v>
      </c>
      <c r="S556" s="183">
        <v>0</v>
      </c>
      <c r="T556" s="184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185" t="s">
        <v>382</v>
      </c>
      <c r="AT556" s="185" t="s">
        <v>367</v>
      </c>
      <c r="AU556" s="185" t="s">
        <v>88</v>
      </c>
      <c r="AY556" s="19" t="s">
        <v>143</v>
      </c>
      <c r="BE556" s="186">
        <f>IF(N556="základní",J556,0)</f>
        <v>0</v>
      </c>
      <c r="BF556" s="186">
        <f>IF(N556="snížená",J556,0)</f>
        <v>0</v>
      </c>
      <c r="BG556" s="186">
        <f>IF(N556="zákl. přenesená",J556,0)</f>
        <v>0</v>
      </c>
      <c r="BH556" s="186">
        <f>IF(N556="sníž. přenesená",J556,0)</f>
        <v>0</v>
      </c>
      <c r="BI556" s="186">
        <f>IF(N556="nulová",J556,0)</f>
        <v>0</v>
      </c>
      <c r="BJ556" s="19" t="s">
        <v>86</v>
      </c>
      <c r="BK556" s="186">
        <f>ROUND(I556*H556,2)</f>
        <v>0</v>
      </c>
      <c r="BL556" s="19" t="s">
        <v>284</v>
      </c>
      <c r="BM556" s="185" t="s">
        <v>1445</v>
      </c>
    </row>
    <row r="557" s="14" customFormat="1">
      <c r="A557" s="14"/>
      <c r="B557" s="195"/>
      <c r="C557" s="14"/>
      <c r="D557" s="188" t="s">
        <v>155</v>
      </c>
      <c r="E557" s="196" t="s">
        <v>1</v>
      </c>
      <c r="F557" s="197" t="s">
        <v>1446</v>
      </c>
      <c r="G557" s="14"/>
      <c r="H557" s="198">
        <v>7.3499999999999996</v>
      </c>
      <c r="I557" s="199"/>
      <c r="J557" s="14"/>
      <c r="K557" s="14"/>
      <c r="L557" s="195"/>
      <c r="M557" s="200"/>
      <c r="N557" s="201"/>
      <c r="O557" s="201"/>
      <c r="P557" s="201"/>
      <c r="Q557" s="201"/>
      <c r="R557" s="201"/>
      <c r="S557" s="201"/>
      <c r="T557" s="20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196" t="s">
        <v>155</v>
      </c>
      <c r="AU557" s="196" t="s">
        <v>88</v>
      </c>
      <c r="AV557" s="14" t="s">
        <v>88</v>
      </c>
      <c r="AW557" s="14" t="s">
        <v>34</v>
      </c>
      <c r="AX557" s="14" t="s">
        <v>86</v>
      </c>
      <c r="AY557" s="196" t="s">
        <v>143</v>
      </c>
    </row>
    <row r="558" s="2" customFormat="1" ht="16.5" customHeight="1">
      <c r="A558" s="38"/>
      <c r="B558" s="172"/>
      <c r="C558" s="173" t="s">
        <v>1447</v>
      </c>
      <c r="D558" s="173" t="s">
        <v>145</v>
      </c>
      <c r="E558" s="174" t="s">
        <v>1448</v>
      </c>
      <c r="F558" s="175" t="s">
        <v>1449</v>
      </c>
      <c r="G558" s="176" t="s">
        <v>363</v>
      </c>
      <c r="H558" s="177">
        <v>7</v>
      </c>
      <c r="I558" s="178"/>
      <c r="J558" s="179">
        <f>ROUND(I558*H558,2)</f>
        <v>0</v>
      </c>
      <c r="K558" s="180"/>
      <c r="L558" s="39"/>
      <c r="M558" s="181" t="s">
        <v>1</v>
      </c>
      <c r="N558" s="182" t="s">
        <v>43</v>
      </c>
      <c r="O558" s="77"/>
      <c r="P558" s="183">
        <f>O558*H558</f>
        <v>0</v>
      </c>
      <c r="Q558" s="183">
        <v>0</v>
      </c>
      <c r="R558" s="183">
        <f>Q558*H558</f>
        <v>0</v>
      </c>
      <c r="S558" s="183">
        <v>0</v>
      </c>
      <c r="T558" s="184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185" t="s">
        <v>284</v>
      </c>
      <c r="AT558" s="185" t="s">
        <v>145</v>
      </c>
      <c r="AU558" s="185" t="s">
        <v>88</v>
      </c>
      <c r="AY558" s="19" t="s">
        <v>143</v>
      </c>
      <c r="BE558" s="186">
        <f>IF(N558="základní",J558,0)</f>
        <v>0</v>
      </c>
      <c r="BF558" s="186">
        <f>IF(N558="snížená",J558,0)</f>
        <v>0</v>
      </c>
      <c r="BG558" s="186">
        <f>IF(N558="zákl. přenesená",J558,0)</f>
        <v>0</v>
      </c>
      <c r="BH558" s="186">
        <f>IF(N558="sníž. přenesená",J558,0)</f>
        <v>0</v>
      </c>
      <c r="BI558" s="186">
        <f>IF(N558="nulová",J558,0)</f>
        <v>0</v>
      </c>
      <c r="BJ558" s="19" t="s">
        <v>86</v>
      </c>
      <c r="BK558" s="186">
        <f>ROUND(I558*H558,2)</f>
        <v>0</v>
      </c>
      <c r="BL558" s="19" t="s">
        <v>284</v>
      </c>
      <c r="BM558" s="185" t="s">
        <v>1450</v>
      </c>
    </row>
    <row r="559" s="2" customFormat="1" ht="24.15" customHeight="1">
      <c r="A559" s="38"/>
      <c r="B559" s="172"/>
      <c r="C559" s="173" t="s">
        <v>1451</v>
      </c>
      <c r="D559" s="173" t="s">
        <v>145</v>
      </c>
      <c r="E559" s="174" t="s">
        <v>1452</v>
      </c>
      <c r="F559" s="175" t="s">
        <v>1453</v>
      </c>
      <c r="G559" s="176" t="s">
        <v>626</v>
      </c>
      <c r="H559" s="230"/>
      <c r="I559" s="178"/>
      <c r="J559" s="179">
        <f>ROUND(I559*H559,2)</f>
        <v>0</v>
      </c>
      <c r="K559" s="180"/>
      <c r="L559" s="39"/>
      <c r="M559" s="181" t="s">
        <v>1</v>
      </c>
      <c r="N559" s="182" t="s">
        <v>43</v>
      </c>
      <c r="O559" s="77"/>
      <c r="P559" s="183">
        <f>O559*H559</f>
        <v>0</v>
      </c>
      <c r="Q559" s="183">
        <v>0</v>
      </c>
      <c r="R559" s="183">
        <f>Q559*H559</f>
        <v>0</v>
      </c>
      <c r="S559" s="183">
        <v>0</v>
      </c>
      <c r="T559" s="184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85" t="s">
        <v>284</v>
      </c>
      <c r="AT559" s="185" t="s">
        <v>145</v>
      </c>
      <c r="AU559" s="185" t="s">
        <v>88</v>
      </c>
      <c r="AY559" s="19" t="s">
        <v>143</v>
      </c>
      <c r="BE559" s="186">
        <f>IF(N559="základní",J559,0)</f>
        <v>0</v>
      </c>
      <c r="BF559" s="186">
        <f>IF(N559="snížená",J559,0)</f>
        <v>0</v>
      </c>
      <c r="BG559" s="186">
        <f>IF(N559="zákl. přenesená",J559,0)</f>
        <v>0</v>
      </c>
      <c r="BH559" s="186">
        <f>IF(N559="sníž. přenesená",J559,0)</f>
        <v>0</v>
      </c>
      <c r="BI559" s="186">
        <f>IF(N559="nulová",J559,0)</f>
        <v>0</v>
      </c>
      <c r="BJ559" s="19" t="s">
        <v>86</v>
      </c>
      <c r="BK559" s="186">
        <f>ROUND(I559*H559,2)</f>
        <v>0</v>
      </c>
      <c r="BL559" s="19" t="s">
        <v>284</v>
      </c>
      <c r="BM559" s="185" t="s">
        <v>1454</v>
      </c>
    </row>
    <row r="560" s="12" customFormat="1" ht="22.8" customHeight="1">
      <c r="A560" s="12"/>
      <c r="B560" s="159"/>
      <c r="C560" s="12"/>
      <c r="D560" s="160" t="s">
        <v>77</v>
      </c>
      <c r="E560" s="170" t="s">
        <v>634</v>
      </c>
      <c r="F560" s="170" t="s">
        <v>635</v>
      </c>
      <c r="G560" s="12"/>
      <c r="H560" s="12"/>
      <c r="I560" s="162"/>
      <c r="J560" s="171">
        <f>BK560</f>
        <v>0</v>
      </c>
      <c r="K560" s="12"/>
      <c r="L560" s="159"/>
      <c r="M560" s="164"/>
      <c r="N560" s="165"/>
      <c r="O560" s="165"/>
      <c r="P560" s="166">
        <f>SUM(P561:P577)</f>
        <v>0</v>
      </c>
      <c r="Q560" s="165"/>
      <c r="R560" s="166">
        <f>SUM(R561:R577)</f>
        <v>0.1890985</v>
      </c>
      <c r="S560" s="165"/>
      <c r="T560" s="167">
        <f>SUM(T561:T577)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160" t="s">
        <v>88</v>
      </c>
      <c r="AT560" s="168" t="s">
        <v>77</v>
      </c>
      <c r="AU560" s="168" t="s">
        <v>86</v>
      </c>
      <c r="AY560" s="160" t="s">
        <v>143</v>
      </c>
      <c r="BK560" s="169">
        <f>SUM(BK561:BK577)</f>
        <v>0</v>
      </c>
    </row>
    <row r="561" s="2" customFormat="1" ht="24.15" customHeight="1">
      <c r="A561" s="38"/>
      <c r="B561" s="172"/>
      <c r="C561" s="173" t="s">
        <v>1455</v>
      </c>
      <c r="D561" s="173" t="s">
        <v>145</v>
      </c>
      <c r="E561" s="174" t="s">
        <v>1456</v>
      </c>
      <c r="F561" s="175" t="s">
        <v>1457</v>
      </c>
      <c r="G561" s="176" t="s">
        <v>298</v>
      </c>
      <c r="H561" s="177">
        <v>41.799999999999997</v>
      </c>
      <c r="I561" s="178"/>
      <c r="J561" s="179">
        <f>ROUND(I561*H561,2)</f>
        <v>0</v>
      </c>
      <c r="K561" s="180"/>
      <c r="L561" s="39"/>
      <c r="M561" s="181" t="s">
        <v>1</v>
      </c>
      <c r="N561" s="182" t="s">
        <v>43</v>
      </c>
      <c r="O561" s="77"/>
      <c r="P561" s="183">
        <f>O561*H561</f>
        <v>0</v>
      </c>
      <c r="Q561" s="183">
        <v>0</v>
      </c>
      <c r="R561" s="183">
        <f>Q561*H561</f>
        <v>0</v>
      </c>
      <c r="S561" s="183">
        <v>0</v>
      </c>
      <c r="T561" s="184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85" t="s">
        <v>284</v>
      </c>
      <c r="AT561" s="185" t="s">
        <v>145</v>
      </c>
      <c r="AU561" s="185" t="s">
        <v>88</v>
      </c>
      <c r="AY561" s="19" t="s">
        <v>143</v>
      </c>
      <c r="BE561" s="186">
        <f>IF(N561="základní",J561,0)</f>
        <v>0</v>
      </c>
      <c r="BF561" s="186">
        <f>IF(N561="snížená",J561,0)</f>
        <v>0</v>
      </c>
      <c r="BG561" s="186">
        <f>IF(N561="zákl. přenesená",J561,0)</f>
        <v>0</v>
      </c>
      <c r="BH561" s="186">
        <f>IF(N561="sníž. přenesená",J561,0)</f>
        <v>0</v>
      </c>
      <c r="BI561" s="186">
        <f>IF(N561="nulová",J561,0)</f>
        <v>0</v>
      </c>
      <c r="BJ561" s="19" t="s">
        <v>86</v>
      </c>
      <c r="BK561" s="186">
        <f>ROUND(I561*H561,2)</f>
        <v>0</v>
      </c>
      <c r="BL561" s="19" t="s">
        <v>284</v>
      </c>
      <c r="BM561" s="185" t="s">
        <v>1458</v>
      </c>
    </row>
    <row r="562" s="14" customFormat="1">
      <c r="A562" s="14"/>
      <c r="B562" s="195"/>
      <c r="C562" s="14"/>
      <c r="D562" s="188" t="s">
        <v>155</v>
      </c>
      <c r="E562" s="196" t="s">
        <v>1</v>
      </c>
      <c r="F562" s="197" t="s">
        <v>1459</v>
      </c>
      <c r="G562" s="14"/>
      <c r="H562" s="198">
        <v>28</v>
      </c>
      <c r="I562" s="199"/>
      <c r="J562" s="14"/>
      <c r="K562" s="14"/>
      <c r="L562" s="195"/>
      <c r="M562" s="200"/>
      <c r="N562" s="201"/>
      <c r="O562" s="201"/>
      <c r="P562" s="201"/>
      <c r="Q562" s="201"/>
      <c r="R562" s="201"/>
      <c r="S562" s="201"/>
      <c r="T562" s="20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196" t="s">
        <v>155</v>
      </c>
      <c r="AU562" s="196" t="s">
        <v>88</v>
      </c>
      <c r="AV562" s="14" t="s">
        <v>88</v>
      </c>
      <c r="AW562" s="14" t="s">
        <v>34</v>
      </c>
      <c r="AX562" s="14" t="s">
        <v>78</v>
      </c>
      <c r="AY562" s="196" t="s">
        <v>143</v>
      </c>
    </row>
    <row r="563" s="14" customFormat="1">
      <c r="A563" s="14"/>
      <c r="B563" s="195"/>
      <c r="C563" s="14"/>
      <c r="D563" s="188" t="s">
        <v>155</v>
      </c>
      <c r="E563" s="196" t="s">
        <v>1</v>
      </c>
      <c r="F563" s="197" t="s">
        <v>1460</v>
      </c>
      <c r="G563" s="14"/>
      <c r="H563" s="198">
        <v>6.5999999999999996</v>
      </c>
      <c r="I563" s="199"/>
      <c r="J563" s="14"/>
      <c r="K563" s="14"/>
      <c r="L563" s="195"/>
      <c r="M563" s="200"/>
      <c r="N563" s="201"/>
      <c r="O563" s="201"/>
      <c r="P563" s="201"/>
      <c r="Q563" s="201"/>
      <c r="R563" s="201"/>
      <c r="S563" s="201"/>
      <c r="T563" s="20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196" t="s">
        <v>155</v>
      </c>
      <c r="AU563" s="196" t="s">
        <v>88</v>
      </c>
      <c r="AV563" s="14" t="s">
        <v>88</v>
      </c>
      <c r="AW563" s="14" t="s">
        <v>34</v>
      </c>
      <c r="AX563" s="14" t="s">
        <v>78</v>
      </c>
      <c r="AY563" s="196" t="s">
        <v>143</v>
      </c>
    </row>
    <row r="564" s="14" customFormat="1">
      <c r="A564" s="14"/>
      <c r="B564" s="195"/>
      <c r="C564" s="14"/>
      <c r="D564" s="188" t="s">
        <v>155</v>
      </c>
      <c r="E564" s="196" t="s">
        <v>1</v>
      </c>
      <c r="F564" s="197" t="s">
        <v>1461</v>
      </c>
      <c r="G564" s="14"/>
      <c r="H564" s="198">
        <v>7.2000000000000002</v>
      </c>
      <c r="I564" s="199"/>
      <c r="J564" s="14"/>
      <c r="K564" s="14"/>
      <c r="L564" s="195"/>
      <c r="M564" s="200"/>
      <c r="N564" s="201"/>
      <c r="O564" s="201"/>
      <c r="P564" s="201"/>
      <c r="Q564" s="201"/>
      <c r="R564" s="201"/>
      <c r="S564" s="201"/>
      <c r="T564" s="20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196" t="s">
        <v>155</v>
      </c>
      <c r="AU564" s="196" t="s">
        <v>88</v>
      </c>
      <c r="AV564" s="14" t="s">
        <v>88</v>
      </c>
      <c r="AW564" s="14" t="s">
        <v>34</v>
      </c>
      <c r="AX564" s="14" t="s">
        <v>78</v>
      </c>
      <c r="AY564" s="196" t="s">
        <v>143</v>
      </c>
    </row>
    <row r="565" s="15" customFormat="1">
      <c r="A565" s="15"/>
      <c r="B565" s="203"/>
      <c r="C565" s="15"/>
      <c r="D565" s="188" t="s">
        <v>155</v>
      </c>
      <c r="E565" s="204" t="s">
        <v>1</v>
      </c>
      <c r="F565" s="205" t="s">
        <v>163</v>
      </c>
      <c r="G565" s="15"/>
      <c r="H565" s="206">
        <v>41.800000000000004</v>
      </c>
      <c r="I565" s="207"/>
      <c r="J565" s="15"/>
      <c r="K565" s="15"/>
      <c r="L565" s="203"/>
      <c r="M565" s="208"/>
      <c r="N565" s="209"/>
      <c r="O565" s="209"/>
      <c r="P565" s="209"/>
      <c r="Q565" s="209"/>
      <c r="R565" s="209"/>
      <c r="S565" s="209"/>
      <c r="T565" s="210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04" t="s">
        <v>155</v>
      </c>
      <c r="AU565" s="204" t="s">
        <v>88</v>
      </c>
      <c r="AV565" s="15" t="s">
        <v>149</v>
      </c>
      <c r="AW565" s="15" t="s">
        <v>34</v>
      </c>
      <c r="AX565" s="15" t="s">
        <v>86</v>
      </c>
      <c r="AY565" s="204" t="s">
        <v>143</v>
      </c>
    </row>
    <row r="566" s="2" customFormat="1" ht="55.5" customHeight="1">
      <c r="A566" s="38"/>
      <c r="B566" s="172"/>
      <c r="C566" s="219" t="s">
        <v>1462</v>
      </c>
      <c r="D566" s="219" t="s">
        <v>367</v>
      </c>
      <c r="E566" s="220" t="s">
        <v>1463</v>
      </c>
      <c r="F566" s="221" t="s">
        <v>1464</v>
      </c>
      <c r="G566" s="222" t="s">
        <v>153</v>
      </c>
      <c r="H566" s="223">
        <v>41.799999999999997</v>
      </c>
      <c r="I566" s="224"/>
      <c r="J566" s="225">
        <f>ROUND(I566*H566,2)</f>
        <v>0</v>
      </c>
      <c r="K566" s="226"/>
      <c r="L566" s="227"/>
      <c r="M566" s="228" t="s">
        <v>1</v>
      </c>
      <c r="N566" s="229" t="s">
        <v>43</v>
      </c>
      <c r="O566" s="77"/>
      <c r="P566" s="183">
        <f>O566*H566</f>
        <v>0</v>
      </c>
      <c r="Q566" s="183">
        <v>0</v>
      </c>
      <c r="R566" s="183">
        <f>Q566*H566</f>
        <v>0</v>
      </c>
      <c r="S566" s="183">
        <v>0</v>
      </c>
      <c r="T566" s="184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85" t="s">
        <v>382</v>
      </c>
      <c r="AT566" s="185" t="s">
        <v>367</v>
      </c>
      <c r="AU566" s="185" t="s">
        <v>88</v>
      </c>
      <c r="AY566" s="19" t="s">
        <v>143</v>
      </c>
      <c r="BE566" s="186">
        <f>IF(N566="základní",J566,0)</f>
        <v>0</v>
      </c>
      <c r="BF566" s="186">
        <f>IF(N566="snížená",J566,0)</f>
        <v>0</v>
      </c>
      <c r="BG566" s="186">
        <f>IF(N566="zákl. přenesená",J566,0)</f>
        <v>0</v>
      </c>
      <c r="BH566" s="186">
        <f>IF(N566="sníž. přenesená",J566,0)</f>
        <v>0</v>
      </c>
      <c r="BI566" s="186">
        <f>IF(N566="nulová",J566,0)</f>
        <v>0</v>
      </c>
      <c r="BJ566" s="19" t="s">
        <v>86</v>
      </c>
      <c r="BK566" s="186">
        <f>ROUND(I566*H566,2)</f>
        <v>0</v>
      </c>
      <c r="BL566" s="19" t="s">
        <v>284</v>
      </c>
      <c r="BM566" s="185" t="s">
        <v>1465</v>
      </c>
    </row>
    <row r="567" s="2" customFormat="1" ht="24.15" customHeight="1">
      <c r="A567" s="38"/>
      <c r="B567" s="172"/>
      <c r="C567" s="173" t="s">
        <v>1466</v>
      </c>
      <c r="D567" s="173" t="s">
        <v>145</v>
      </c>
      <c r="E567" s="174" t="s">
        <v>1467</v>
      </c>
      <c r="F567" s="175" t="s">
        <v>1468</v>
      </c>
      <c r="G567" s="176" t="s">
        <v>153</v>
      </c>
      <c r="H567" s="177">
        <v>5.25</v>
      </c>
      <c r="I567" s="178"/>
      <c r="J567" s="179">
        <f>ROUND(I567*H567,2)</f>
        <v>0</v>
      </c>
      <c r="K567" s="180"/>
      <c r="L567" s="39"/>
      <c r="M567" s="181" t="s">
        <v>1</v>
      </c>
      <c r="N567" s="182" t="s">
        <v>43</v>
      </c>
      <c r="O567" s="77"/>
      <c r="P567" s="183">
        <f>O567*H567</f>
        <v>0</v>
      </c>
      <c r="Q567" s="183">
        <v>0.00036999999999999999</v>
      </c>
      <c r="R567" s="183">
        <f>Q567*H567</f>
        <v>0.0019425</v>
      </c>
      <c r="S567" s="183">
        <v>0</v>
      </c>
      <c r="T567" s="184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85" t="s">
        <v>284</v>
      </c>
      <c r="AT567" s="185" t="s">
        <v>145</v>
      </c>
      <c r="AU567" s="185" t="s">
        <v>88</v>
      </c>
      <c r="AY567" s="19" t="s">
        <v>143</v>
      </c>
      <c r="BE567" s="186">
        <f>IF(N567="základní",J567,0)</f>
        <v>0</v>
      </c>
      <c r="BF567" s="186">
        <f>IF(N567="snížená",J567,0)</f>
        <v>0</v>
      </c>
      <c r="BG567" s="186">
        <f>IF(N567="zákl. přenesená",J567,0)</f>
        <v>0</v>
      </c>
      <c r="BH567" s="186">
        <f>IF(N567="sníž. přenesená",J567,0)</f>
        <v>0</v>
      </c>
      <c r="BI567" s="186">
        <f>IF(N567="nulová",J567,0)</f>
        <v>0</v>
      </c>
      <c r="BJ567" s="19" t="s">
        <v>86</v>
      </c>
      <c r="BK567" s="186">
        <f>ROUND(I567*H567,2)</f>
        <v>0</v>
      </c>
      <c r="BL567" s="19" t="s">
        <v>284</v>
      </c>
      <c r="BM567" s="185" t="s">
        <v>1469</v>
      </c>
    </row>
    <row r="568" s="14" customFormat="1">
      <c r="A568" s="14"/>
      <c r="B568" s="195"/>
      <c r="C568" s="14"/>
      <c r="D568" s="188" t="s">
        <v>155</v>
      </c>
      <c r="E568" s="196" t="s">
        <v>1</v>
      </c>
      <c r="F568" s="197" t="s">
        <v>1470</v>
      </c>
      <c r="G568" s="14"/>
      <c r="H568" s="198">
        <v>5.25</v>
      </c>
      <c r="I568" s="199"/>
      <c r="J568" s="14"/>
      <c r="K568" s="14"/>
      <c r="L568" s="195"/>
      <c r="M568" s="200"/>
      <c r="N568" s="201"/>
      <c r="O568" s="201"/>
      <c r="P568" s="201"/>
      <c r="Q568" s="201"/>
      <c r="R568" s="201"/>
      <c r="S568" s="201"/>
      <c r="T568" s="20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196" t="s">
        <v>155</v>
      </c>
      <c r="AU568" s="196" t="s">
        <v>88</v>
      </c>
      <c r="AV568" s="14" t="s">
        <v>88</v>
      </c>
      <c r="AW568" s="14" t="s">
        <v>34</v>
      </c>
      <c r="AX568" s="14" t="s">
        <v>86</v>
      </c>
      <c r="AY568" s="196" t="s">
        <v>143</v>
      </c>
    </row>
    <row r="569" s="2" customFormat="1" ht="24.15" customHeight="1">
      <c r="A569" s="38"/>
      <c r="B569" s="172"/>
      <c r="C569" s="219" t="s">
        <v>1471</v>
      </c>
      <c r="D569" s="219" t="s">
        <v>367</v>
      </c>
      <c r="E569" s="220" t="s">
        <v>1472</v>
      </c>
      <c r="F569" s="221" t="s">
        <v>1473</v>
      </c>
      <c r="G569" s="222" t="s">
        <v>153</v>
      </c>
      <c r="H569" s="223">
        <v>5.25</v>
      </c>
      <c r="I569" s="224"/>
      <c r="J569" s="225">
        <f>ROUND(I569*H569,2)</f>
        <v>0</v>
      </c>
      <c r="K569" s="226"/>
      <c r="L569" s="227"/>
      <c r="M569" s="228" t="s">
        <v>1</v>
      </c>
      <c r="N569" s="229" t="s">
        <v>43</v>
      </c>
      <c r="O569" s="77"/>
      <c r="P569" s="183">
        <f>O569*H569</f>
        <v>0</v>
      </c>
      <c r="Q569" s="183">
        <v>0.027</v>
      </c>
      <c r="R569" s="183">
        <f>Q569*H569</f>
        <v>0.14174999999999999</v>
      </c>
      <c r="S569" s="183">
        <v>0</v>
      </c>
      <c r="T569" s="184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185" t="s">
        <v>382</v>
      </c>
      <c r="AT569" s="185" t="s">
        <v>367</v>
      </c>
      <c r="AU569" s="185" t="s">
        <v>88</v>
      </c>
      <c r="AY569" s="19" t="s">
        <v>143</v>
      </c>
      <c r="BE569" s="186">
        <f>IF(N569="základní",J569,0)</f>
        <v>0</v>
      </c>
      <c r="BF569" s="186">
        <f>IF(N569="snížená",J569,0)</f>
        <v>0</v>
      </c>
      <c r="BG569" s="186">
        <f>IF(N569="zákl. přenesená",J569,0)</f>
        <v>0</v>
      </c>
      <c r="BH569" s="186">
        <f>IF(N569="sníž. přenesená",J569,0)</f>
        <v>0</v>
      </c>
      <c r="BI569" s="186">
        <f>IF(N569="nulová",J569,0)</f>
        <v>0</v>
      </c>
      <c r="BJ569" s="19" t="s">
        <v>86</v>
      </c>
      <c r="BK569" s="186">
        <f>ROUND(I569*H569,2)</f>
        <v>0</v>
      </c>
      <c r="BL569" s="19" t="s">
        <v>284</v>
      </c>
      <c r="BM569" s="185" t="s">
        <v>1474</v>
      </c>
    </row>
    <row r="570" s="2" customFormat="1" ht="24.15" customHeight="1">
      <c r="A570" s="38"/>
      <c r="B570" s="172"/>
      <c r="C570" s="173" t="s">
        <v>1475</v>
      </c>
      <c r="D570" s="173" t="s">
        <v>145</v>
      </c>
      <c r="E570" s="174" t="s">
        <v>1476</v>
      </c>
      <c r="F570" s="175" t="s">
        <v>1477</v>
      </c>
      <c r="G570" s="176" t="s">
        <v>298</v>
      </c>
      <c r="H570" s="177">
        <v>26.199999999999999</v>
      </c>
      <c r="I570" s="178"/>
      <c r="J570" s="179">
        <f>ROUND(I570*H570,2)</f>
        <v>0</v>
      </c>
      <c r="K570" s="180"/>
      <c r="L570" s="39"/>
      <c r="M570" s="181" t="s">
        <v>1</v>
      </c>
      <c r="N570" s="182" t="s">
        <v>43</v>
      </c>
      <c r="O570" s="77"/>
      <c r="P570" s="183">
        <f>O570*H570</f>
        <v>0</v>
      </c>
      <c r="Q570" s="183">
        <v>6.0000000000000002E-05</v>
      </c>
      <c r="R570" s="183">
        <f>Q570*H570</f>
        <v>0.0015720000000000001</v>
      </c>
      <c r="S570" s="183">
        <v>0</v>
      </c>
      <c r="T570" s="184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185" t="s">
        <v>284</v>
      </c>
      <c r="AT570" s="185" t="s">
        <v>145</v>
      </c>
      <c r="AU570" s="185" t="s">
        <v>88</v>
      </c>
      <c r="AY570" s="19" t="s">
        <v>143</v>
      </c>
      <c r="BE570" s="186">
        <f>IF(N570="základní",J570,0)</f>
        <v>0</v>
      </c>
      <c r="BF570" s="186">
        <f>IF(N570="snížená",J570,0)</f>
        <v>0</v>
      </c>
      <c r="BG570" s="186">
        <f>IF(N570="zákl. přenesená",J570,0)</f>
        <v>0</v>
      </c>
      <c r="BH570" s="186">
        <f>IF(N570="sníž. přenesená",J570,0)</f>
        <v>0</v>
      </c>
      <c r="BI570" s="186">
        <f>IF(N570="nulová",J570,0)</f>
        <v>0</v>
      </c>
      <c r="BJ570" s="19" t="s">
        <v>86</v>
      </c>
      <c r="BK570" s="186">
        <f>ROUND(I570*H570,2)</f>
        <v>0</v>
      </c>
      <c r="BL570" s="19" t="s">
        <v>284</v>
      </c>
      <c r="BM570" s="185" t="s">
        <v>1478</v>
      </c>
    </row>
    <row r="571" s="14" customFormat="1">
      <c r="A571" s="14"/>
      <c r="B571" s="195"/>
      <c r="C571" s="14"/>
      <c r="D571" s="188" t="s">
        <v>155</v>
      </c>
      <c r="E571" s="196" t="s">
        <v>1</v>
      </c>
      <c r="F571" s="197" t="s">
        <v>1479</v>
      </c>
      <c r="G571" s="14"/>
      <c r="H571" s="198">
        <v>20</v>
      </c>
      <c r="I571" s="199"/>
      <c r="J571" s="14"/>
      <c r="K571" s="14"/>
      <c r="L571" s="195"/>
      <c r="M571" s="200"/>
      <c r="N571" s="201"/>
      <c r="O571" s="201"/>
      <c r="P571" s="201"/>
      <c r="Q571" s="201"/>
      <c r="R571" s="201"/>
      <c r="S571" s="201"/>
      <c r="T571" s="20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196" t="s">
        <v>155</v>
      </c>
      <c r="AU571" s="196" t="s">
        <v>88</v>
      </c>
      <c r="AV571" s="14" t="s">
        <v>88</v>
      </c>
      <c r="AW571" s="14" t="s">
        <v>34</v>
      </c>
      <c r="AX571" s="14" t="s">
        <v>78</v>
      </c>
      <c r="AY571" s="196" t="s">
        <v>143</v>
      </c>
    </row>
    <row r="572" s="14" customFormat="1">
      <c r="A572" s="14"/>
      <c r="B572" s="195"/>
      <c r="C572" s="14"/>
      <c r="D572" s="188" t="s">
        <v>155</v>
      </c>
      <c r="E572" s="196" t="s">
        <v>1</v>
      </c>
      <c r="F572" s="197" t="s">
        <v>1480</v>
      </c>
      <c r="G572" s="14"/>
      <c r="H572" s="198">
        <v>6.2000000000000002</v>
      </c>
      <c r="I572" s="199"/>
      <c r="J572" s="14"/>
      <c r="K572" s="14"/>
      <c r="L572" s="195"/>
      <c r="M572" s="200"/>
      <c r="N572" s="201"/>
      <c r="O572" s="201"/>
      <c r="P572" s="201"/>
      <c r="Q572" s="201"/>
      <c r="R572" s="201"/>
      <c r="S572" s="201"/>
      <c r="T572" s="20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196" t="s">
        <v>155</v>
      </c>
      <c r="AU572" s="196" t="s">
        <v>88</v>
      </c>
      <c r="AV572" s="14" t="s">
        <v>88</v>
      </c>
      <c r="AW572" s="14" t="s">
        <v>34</v>
      </c>
      <c r="AX572" s="14" t="s">
        <v>78</v>
      </c>
      <c r="AY572" s="196" t="s">
        <v>143</v>
      </c>
    </row>
    <row r="573" s="15" customFormat="1">
      <c r="A573" s="15"/>
      <c r="B573" s="203"/>
      <c r="C573" s="15"/>
      <c r="D573" s="188" t="s">
        <v>155</v>
      </c>
      <c r="E573" s="204" t="s">
        <v>1</v>
      </c>
      <c r="F573" s="205" t="s">
        <v>163</v>
      </c>
      <c r="G573" s="15"/>
      <c r="H573" s="206">
        <v>26.199999999999999</v>
      </c>
      <c r="I573" s="207"/>
      <c r="J573" s="15"/>
      <c r="K573" s="15"/>
      <c r="L573" s="203"/>
      <c r="M573" s="208"/>
      <c r="N573" s="209"/>
      <c r="O573" s="209"/>
      <c r="P573" s="209"/>
      <c r="Q573" s="209"/>
      <c r="R573" s="209"/>
      <c r="S573" s="209"/>
      <c r="T573" s="21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04" t="s">
        <v>155</v>
      </c>
      <c r="AU573" s="204" t="s">
        <v>88</v>
      </c>
      <c r="AV573" s="15" t="s">
        <v>149</v>
      </c>
      <c r="AW573" s="15" t="s">
        <v>34</v>
      </c>
      <c r="AX573" s="15" t="s">
        <v>86</v>
      </c>
      <c r="AY573" s="204" t="s">
        <v>143</v>
      </c>
    </row>
    <row r="574" s="2" customFormat="1" ht="24.15" customHeight="1">
      <c r="A574" s="38"/>
      <c r="B574" s="172"/>
      <c r="C574" s="173" t="s">
        <v>1481</v>
      </c>
      <c r="D574" s="173" t="s">
        <v>145</v>
      </c>
      <c r="E574" s="174" t="s">
        <v>1482</v>
      </c>
      <c r="F574" s="175" t="s">
        <v>1483</v>
      </c>
      <c r="G574" s="176" t="s">
        <v>298</v>
      </c>
      <c r="H574" s="177">
        <v>26.199999999999999</v>
      </c>
      <c r="I574" s="178"/>
      <c r="J574" s="179">
        <f>ROUND(I574*H574,2)</f>
        <v>0</v>
      </c>
      <c r="K574" s="180"/>
      <c r="L574" s="39"/>
      <c r="M574" s="181" t="s">
        <v>1</v>
      </c>
      <c r="N574" s="182" t="s">
        <v>43</v>
      </c>
      <c r="O574" s="77"/>
      <c r="P574" s="183">
        <f>O574*H574</f>
        <v>0</v>
      </c>
      <c r="Q574" s="183">
        <v>6.9999999999999994E-05</v>
      </c>
      <c r="R574" s="183">
        <f>Q574*H574</f>
        <v>0.0018339999999999997</v>
      </c>
      <c r="S574" s="183">
        <v>0</v>
      </c>
      <c r="T574" s="184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185" t="s">
        <v>284</v>
      </c>
      <c r="AT574" s="185" t="s">
        <v>145</v>
      </c>
      <c r="AU574" s="185" t="s">
        <v>88</v>
      </c>
      <c r="AY574" s="19" t="s">
        <v>143</v>
      </c>
      <c r="BE574" s="186">
        <f>IF(N574="základní",J574,0)</f>
        <v>0</v>
      </c>
      <c r="BF574" s="186">
        <f>IF(N574="snížená",J574,0)</f>
        <v>0</v>
      </c>
      <c r="BG574" s="186">
        <f>IF(N574="zákl. přenesená",J574,0)</f>
        <v>0</v>
      </c>
      <c r="BH574" s="186">
        <f>IF(N574="sníž. přenesená",J574,0)</f>
        <v>0</v>
      </c>
      <c r="BI574" s="186">
        <f>IF(N574="nulová",J574,0)</f>
        <v>0</v>
      </c>
      <c r="BJ574" s="19" t="s">
        <v>86</v>
      </c>
      <c r="BK574" s="186">
        <f>ROUND(I574*H574,2)</f>
        <v>0</v>
      </c>
      <c r="BL574" s="19" t="s">
        <v>284</v>
      </c>
      <c r="BM574" s="185" t="s">
        <v>1484</v>
      </c>
    </row>
    <row r="575" s="2" customFormat="1" ht="24.15" customHeight="1">
      <c r="A575" s="38"/>
      <c r="B575" s="172"/>
      <c r="C575" s="173" t="s">
        <v>1485</v>
      </c>
      <c r="D575" s="173" t="s">
        <v>145</v>
      </c>
      <c r="E575" s="174" t="s">
        <v>1486</v>
      </c>
      <c r="F575" s="175" t="s">
        <v>1487</v>
      </c>
      <c r="G575" s="176" t="s">
        <v>363</v>
      </c>
      <c r="H575" s="177">
        <v>1</v>
      </c>
      <c r="I575" s="178"/>
      <c r="J575" s="179">
        <f>ROUND(I575*H575,2)</f>
        <v>0</v>
      </c>
      <c r="K575" s="180"/>
      <c r="L575" s="39"/>
      <c r="M575" s="181" t="s">
        <v>1</v>
      </c>
      <c r="N575" s="182" t="s">
        <v>43</v>
      </c>
      <c r="O575" s="77"/>
      <c r="P575" s="183">
        <f>O575*H575</f>
        <v>0</v>
      </c>
      <c r="Q575" s="183">
        <v>0</v>
      </c>
      <c r="R575" s="183">
        <f>Q575*H575</f>
        <v>0</v>
      </c>
      <c r="S575" s="183">
        <v>0</v>
      </c>
      <c r="T575" s="184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185" t="s">
        <v>284</v>
      </c>
      <c r="AT575" s="185" t="s">
        <v>145</v>
      </c>
      <c r="AU575" s="185" t="s">
        <v>88</v>
      </c>
      <c r="AY575" s="19" t="s">
        <v>143</v>
      </c>
      <c r="BE575" s="186">
        <f>IF(N575="základní",J575,0)</f>
        <v>0</v>
      </c>
      <c r="BF575" s="186">
        <f>IF(N575="snížená",J575,0)</f>
        <v>0</v>
      </c>
      <c r="BG575" s="186">
        <f>IF(N575="zákl. přenesená",J575,0)</f>
        <v>0</v>
      </c>
      <c r="BH575" s="186">
        <f>IF(N575="sníž. přenesená",J575,0)</f>
        <v>0</v>
      </c>
      <c r="BI575" s="186">
        <f>IF(N575="nulová",J575,0)</f>
        <v>0</v>
      </c>
      <c r="BJ575" s="19" t="s">
        <v>86</v>
      </c>
      <c r="BK575" s="186">
        <f>ROUND(I575*H575,2)</f>
        <v>0</v>
      </c>
      <c r="BL575" s="19" t="s">
        <v>284</v>
      </c>
      <c r="BM575" s="185" t="s">
        <v>1488</v>
      </c>
    </row>
    <row r="576" s="2" customFormat="1" ht="16.5" customHeight="1">
      <c r="A576" s="38"/>
      <c r="B576" s="172"/>
      <c r="C576" s="219" t="s">
        <v>1489</v>
      </c>
      <c r="D576" s="219" t="s">
        <v>367</v>
      </c>
      <c r="E576" s="220" t="s">
        <v>1490</v>
      </c>
      <c r="F576" s="221" t="s">
        <v>1491</v>
      </c>
      <c r="G576" s="222" t="s">
        <v>363</v>
      </c>
      <c r="H576" s="223">
        <v>1</v>
      </c>
      <c r="I576" s="224"/>
      <c r="J576" s="225">
        <f>ROUND(I576*H576,2)</f>
        <v>0</v>
      </c>
      <c r="K576" s="226"/>
      <c r="L576" s="227"/>
      <c r="M576" s="228" t="s">
        <v>1</v>
      </c>
      <c r="N576" s="229" t="s">
        <v>43</v>
      </c>
      <c r="O576" s="77"/>
      <c r="P576" s="183">
        <f>O576*H576</f>
        <v>0</v>
      </c>
      <c r="Q576" s="183">
        <v>0.042000000000000003</v>
      </c>
      <c r="R576" s="183">
        <f>Q576*H576</f>
        <v>0.042000000000000003</v>
      </c>
      <c r="S576" s="183">
        <v>0</v>
      </c>
      <c r="T576" s="184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185" t="s">
        <v>382</v>
      </c>
      <c r="AT576" s="185" t="s">
        <v>367</v>
      </c>
      <c r="AU576" s="185" t="s">
        <v>88</v>
      </c>
      <c r="AY576" s="19" t="s">
        <v>143</v>
      </c>
      <c r="BE576" s="186">
        <f>IF(N576="základní",J576,0)</f>
        <v>0</v>
      </c>
      <c r="BF576" s="186">
        <f>IF(N576="snížená",J576,0)</f>
        <v>0</v>
      </c>
      <c r="BG576" s="186">
        <f>IF(N576="zákl. přenesená",J576,0)</f>
        <v>0</v>
      </c>
      <c r="BH576" s="186">
        <f>IF(N576="sníž. přenesená",J576,0)</f>
        <v>0</v>
      </c>
      <c r="BI576" s="186">
        <f>IF(N576="nulová",J576,0)</f>
        <v>0</v>
      </c>
      <c r="BJ576" s="19" t="s">
        <v>86</v>
      </c>
      <c r="BK576" s="186">
        <f>ROUND(I576*H576,2)</f>
        <v>0</v>
      </c>
      <c r="BL576" s="19" t="s">
        <v>284</v>
      </c>
      <c r="BM576" s="185" t="s">
        <v>1492</v>
      </c>
    </row>
    <row r="577" s="2" customFormat="1" ht="24.15" customHeight="1">
      <c r="A577" s="38"/>
      <c r="B577" s="172"/>
      <c r="C577" s="173" t="s">
        <v>1493</v>
      </c>
      <c r="D577" s="173" t="s">
        <v>145</v>
      </c>
      <c r="E577" s="174" t="s">
        <v>1494</v>
      </c>
      <c r="F577" s="175" t="s">
        <v>1495</v>
      </c>
      <c r="G577" s="176" t="s">
        <v>626</v>
      </c>
      <c r="H577" s="230"/>
      <c r="I577" s="178"/>
      <c r="J577" s="179">
        <f>ROUND(I577*H577,2)</f>
        <v>0</v>
      </c>
      <c r="K577" s="180"/>
      <c r="L577" s="39"/>
      <c r="M577" s="181" t="s">
        <v>1</v>
      </c>
      <c r="N577" s="182" t="s">
        <v>43</v>
      </c>
      <c r="O577" s="77"/>
      <c r="P577" s="183">
        <f>O577*H577</f>
        <v>0</v>
      </c>
      <c r="Q577" s="183">
        <v>0</v>
      </c>
      <c r="R577" s="183">
        <f>Q577*H577</f>
        <v>0</v>
      </c>
      <c r="S577" s="183">
        <v>0</v>
      </c>
      <c r="T577" s="184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185" t="s">
        <v>284</v>
      </c>
      <c r="AT577" s="185" t="s">
        <v>145</v>
      </c>
      <c r="AU577" s="185" t="s">
        <v>88</v>
      </c>
      <c r="AY577" s="19" t="s">
        <v>143</v>
      </c>
      <c r="BE577" s="186">
        <f>IF(N577="základní",J577,0)</f>
        <v>0</v>
      </c>
      <c r="BF577" s="186">
        <f>IF(N577="snížená",J577,0)</f>
        <v>0</v>
      </c>
      <c r="BG577" s="186">
        <f>IF(N577="zákl. přenesená",J577,0)</f>
        <v>0</v>
      </c>
      <c r="BH577" s="186">
        <f>IF(N577="sníž. přenesená",J577,0)</f>
        <v>0</v>
      </c>
      <c r="BI577" s="186">
        <f>IF(N577="nulová",J577,0)</f>
        <v>0</v>
      </c>
      <c r="BJ577" s="19" t="s">
        <v>86</v>
      </c>
      <c r="BK577" s="186">
        <f>ROUND(I577*H577,2)</f>
        <v>0</v>
      </c>
      <c r="BL577" s="19" t="s">
        <v>284</v>
      </c>
      <c r="BM577" s="185" t="s">
        <v>1496</v>
      </c>
    </row>
    <row r="578" s="12" customFormat="1" ht="22.8" customHeight="1">
      <c r="A578" s="12"/>
      <c r="B578" s="159"/>
      <c r="C578" s="12"/>
      <c r="D578" s="160" t="s">
        <v>77</v>
      </c>
      <c r="E578" s="170" t="s">
        <v>1497</v>
      </c>
      <c r="F578" s="170" t="s">
        <v>1498</v>
      </c>
      <c r="G578" s="12"/>
      <c r="H578" s="12"/>
      <c r="I578" s="162"/>
      <c r="J578" s="171">
        <f>BK578</f>
        <v>0</v>
      </c>
      <c r="K578" s="12"/>
      <c r="L578" s="159"/>
      <c r="M578" s="164"/>
      <c r="N578" s="165"/>
      <c r="O578" s="165"/>
      <c r="P578" s="166">
        <f>SUM(P579:P592)</f>
        <v>0</v>
      </c>
      <c r="Q578" s="165"/>
      <c r="R578" s="166">
        <f>SUM(R579:R592)</f>
        <v>1.7125600000000001</v>
      </c>
      <c r="S578" s="165"/>
      <c r="T578" s="167">
        <f>SUM(T579:T592)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160" t="s">
        <v>88</v>
      </c>
      <c r="AT578" s="168" t="s">
        <v>77</v>
      </c>
      <c r="AU578" s="168" t="s">
        <v>86</v>
      </c>
      <c r="AY578" s="160" t="s">
        <v>143</v>
      </c>
      <c r="BK578" s="169">
        <f>SUM(BK579:BK592)</f>
        <v>0</v>
      </c>
    </row>
    <row r="579" s="2" customFormat="1" ht="24.15" customHeight="1">
      <c r="A579" s="38"/>
      <c r="B579" s="172"/>
      <c r="C579" s="173" t="s">
        <v>1499</v>
      </c>
      <c r="D579" s="173" t="s">
        <v>145</v>
      </c>
      <c r="E579" s="174" t="s">
        <v>1500</v>
      </c>
      <c r="F579" s="175" t="s">
        <v>1501</v>
      </c>
      <c r="G579" s="176" t="s">
        <v>298</v>
      </c>
      <c r="H579" s="177">
        <v>7.5</v>
      </c>
      <c r="I579" s="178"/>
      <c r="J579" s="179">
        <f>ROUND(I579*H579,2)</f>
        <v>0</v>
      </c>
      <c r="K579" s="180"/>
      <c r="L579" s="39"/>
      <c r="M579" s="181" t="s">
        <v>1</v>
      </c>
      <c r="N579" s="182" t="s">
        <v>43</v>
      </c>
      <c r="O579" s="77"/>
      <c r="P579" s="183">
        <f>O579*H579</f>
        <v>0</v>
      </c>
      <c r="Q579" s="183">
        <v>0.00042999999999999999</v>
      </c>
      <c r="R579" s="183">
        <f>Q579*H579</f>
        <v>0.003225</v>
      </c>
      <c r="S579" s="183">
        <v>0</v>
      </c>
      <c r="T579" s="184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185" t="s">
        <v>284</v>
      </c>
      <c r="AT579" s="185" t="s">
        <v>145</v>
      </c>
      <c r="AU579" s="185" t="s">
        <v>88</v>
      </c>
      <c r="AY579" s="19" t="s">
        <v>143</v>
      </c>
      <c r="BE579" s="186">
        <f>IF(N579="základní",J579,0)</f>
        <v>0</v>
      </c>
      <c r="BF579" s="186">
        <f>IF(N579="snížená",J579,0)</f>
        <v>0</v>
      </c>
      <c r="BG579" s="186">
        <f>IF(N579="zákl. přenesená",J579,0)</f>
        <v>0</v>
      </c>
      <c r="BH579" s="186">
        <f>IF(N579="sníž. přenesená",J579,0)</f>
        <v>0</v>
      </c>
      <c r="BI579" s="186">
        <f>IF(N579="nulová",J579,0)</f>
        <v>0</v>
      </c>
      <c r="BJ579" s="19" t="s">
        <v>86</v>
      </c>
      <c r="BK579" s="186">
        <f>ROUND(I579*H579,2)</f>
        <v>0</v>
      </c>
      <c r="BL579" s="19" t="s">
        <v>284</v>
      </c>
      <c r="BM579" s="185" t="s">
        <v>1502</v>
      </c>
    </row>
    <row r="580" s="13" customFormat="1">
      <c r="A580" s="13"/>
      <c r="B580" s="187"/>
      <c r="C580" s="13"/>
      <c r="D580" s="188" t="s">
        <v>155</v>
      </c>
      <c r="E580" s="189" t="s">
        <v>1</v>
      </c>
      <c r="F580" s="190" t="s">
        <v>1126</v>
      </c>
      <c r="G580" s="13"/>
      <c r="H580" s="189" t="s">
        <v>1</v>
      </c>
      <c r="I580" s="191"/>
      <c r="J580" s="13"/>
      <c r="K580" s="13"/>
      <c r="L580" s="187"/>
      <c r="M580" s="192"/>
      <c r="N580" s="193"/>
      <c r="O580" s="193"/>
      <c r="P580" s="193"/>
      <c r="Q580" s="193"/>
      <c r="R580" s="193"/>
      <c r="S580" s="193"/>
      <c r="T580" s="19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189" t="s">
        <v>155</v>
      </c>
      <c r="AU580" s="189" t="s">
        <v>88</v>
      </c>
      <c r="AV580" s="13" t="s">
        <v>86</v>
      </c>
      <c r="AW580" s="13" t="s">
        <v>34</v>
      </c>
      <c r="AX580" s="13" t="s">
        <v>78</v>
      </c>
      <c r="AY580" s="189" t="s">
        <v>143</v>
      </c>
    </row>
    <row r="581" s="14" customFormat="1">
      <c r="A581" s="14"/>
      <c r="B581" s="195"/>
      <c r="C581" s="14"/>
      <c r="D581" s="188" t="s">
        <v>155</v>
      </c>
      <c r="E581" s="196" t="s">
        <v>1</v>
      </c>
      <c r="F581" s="197" t="s">
        <v>1503</v>
      </c>
      <c r="G581" s="14"/>
      <c r="H581" s="198">
        <v>7.5</v>
      </c>
      <c r="I581" s="199"/>
      <c r="J581" s="14"/>
      <c r="K581" s="14"/>
      <c r="L581" s="195"/>
      <c r="M581" s="200"/>
      <c r="N581" s="201"/>
      <c r="O581" s="201"/>
      <c r="P581" s="201"/>
      <c r="Q581" s="201"/>
      <c r="R581" s="201"/>
      <c r="S581" s="201"/>
      <c r="T581" s="20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196" t="s">
        <v>155</v>
      </c>
      <c r="AU581" s="196" t="s">
        <v>88</v>
      </c>
      <c r="AV581" s="14" t="s">
        <v>88</v>
      </c>
      <c r="AW581" s="14" t="s">
        <v>34</v>
      </c>
      <c r="AX581" s="14" t="s">
        <v>78</v>
      </c>
      <c r="AY581" s="196" t="s">
        <v>143</v>
      </c>
    </row>
    <row r="582" s="15" customFormat="1">
      <c r="A582" s="15"/>
      <c r="B582" s="203"/>
      <c r="C582" s="15"/>
      <c r="D582" s="188" t="s">
        <v>155</v>
      </c>
      <c r="E582" s="204" t="s">
        <v>1</v>
      </c>
      <c r="F582" s="205" t="s">
        <v>163</v>
      </c>
      <c r="G582" s="15"/>
      <c r="H582" s="206">
        <v>7.5</v>
      </c>
      <c r="I582" s="207"/>
      <c r="J582" s="15"/>
      <c r="K582" s="15"/>
      <c r="L582" s="203"/>
      <c r="M582" s="208"/>
      <c r="N582" s="209"/>
      <c r="O582" s="209"/>
      <c r="P582" s="209"/>
      <c r="Q582" s="209"/>
      <c r="R582" s="209"/>
      <c r="S582" s="209"/>
      <c r="T582" s="210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04" t="s">
        <v>155</v>
      </c>
      <c r="AU582" s="204" t="s">
        <v>88</v>
      </c>
      <c r="AV582" s="15" t="s">
        <v>149</v>
      </c>
      <c r="AW582" s="15" t="s">
        <v>34</v>
      </c>
      <c r="AX582" s="15" t="s">
        <v>86</v>
      </c>
      <c r="AY582" s="204" t="s">
        <v>143</v>
      </c>
    </row>
    <row r="583" s="2" customFormat="1" ht="33" customHeight="1">
      <c r="A583" s="38"/>
      <c r="B583" s="172"/>
      <c r="C583" s="173" t="s">
        <v>1504</v>
      </c>
      <c r="D583" s="173" t="s">
        <v>145</v>
      </c>
      <c r="E583" s="174" t="s">
        <v>1505</v>
      </c>
      <c r="F583" s="175" t="s">
        <v>1506</v>
      </c>
      <c r="G583" s="176" t="s">
        <v>153</v>
      </c>
      <c r="H583" s="177">
        <v>43.909999999999997</v>
      </c>
      <c r="I583" s="178"/>
      <c r="J583" s="179">
        <f>ROUND(I583*H583,2)</f>
        <v>0</v>
      </c>
      <c r="K583" s="180"/>
      <c r="L583" s="39"/>
      <c r="M583" s="181" t="s">
        <v>1</v>
      </c>
      <c r="N583" s="182" t="s">
        <v>43</v>
      </c>
      <c r="O583" s="77"/>
      <c r="P583" s="183">
        <f>O583*H583</f>
        <v>0</v>
      </c>
      <c r="Q583" s="183">
        <v>0.0089999999999999993</v>
      </c>
      <c r="R583" s="183">
        <f>Q583*H583</f>
        <v>0.39518999999999993</v>
      </c>
      <c r="S583" s="183">
        <v>0</v>
      </c>
      <c r="T583" s="184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185" t="s">
        <v>284</v>
      </c>
      <c r="AT583" s="185" t="s">
        <v>145</v>
      </c>
      <c r="AU583" s="185" t="s">
        <v>88</v>
      </c>
      <c r="AY583" s="19" t="s">
        <v>143</v>
      </c>
      <c r="BE583" s="186">
        <f>IF(N583="základní",J583,0)</f>
        <v>0</v>
      </c>
      <c r="BF583" s="186">
        <f>IF(N583="snížená",J583,0)</f>
        <v>0</v>
      </c>
      <c r="BG583" s="186">
        <f>IF(N583="zákl. přenesená",J583,0)</f>
        <v>0</v>
      </c>
      <c r="BH583" s="186">
        <f>IF(N583="sníž. přenesená",J583,0)</f>
        <v>0</v>
      </c>
      <c r="BI583" s="186">
        <f>IF(N583="nulová",J583,0)</f>
        <v>0</v>
      </c>
      <c r="BJ583" s="19" t="s">
        <v>86</v>
      </c>
      <c r="BK583" s="186">
        <f>ROUND(I583*H583,2)</f>
        <v>0</v>
      </c>
      <c r="BL583" s="19" t="s">
        <v>284</v>
      </c>
      <c r="BM583" s="185" t="s">
        <v>1507</v>
      </c>
    </row>
    <row r="584" s="2" customFormat="1" ht="37.8" customHeight="1">
      <c r="A584" s="38"/>
      <c r="B584" s="172"/>
      <c r="C584" s="219" t="s">
        <v>1508</v>
      </c>
      <c r="D584" s="219" t="s">
        <v>367</v>
      </c>
      <c r="E584" s="220" t="s">
        <v>1509</v>
      </c>
      <c r="F584" s="221" t="s">
        <v>1510</v>
      </c>
      <c r="G584" s="222" t="s">
        <v>153</v>
      </c>
      <c r="H584" s="223">
        <v>50.497</v>
      </c>
      <c r="I584" s="224"/>
      <c r="J584" s="225">
        <f>ROUND(I584*H584,2)</f>
        <v>0</v>
      </c>
      <c r="K584" s="226"/>
      <c r="L584" s="227"/>
      <c r="M584" s="228" t="s">
        <v>1</v>
      </c>
      <c r="N584" s="229" t="s">
        <v>43</v>
      </c>
      <c r="O584" s="77"/>
      <c r="P584" s="183">
        <f>O584*H584</f>
        <v>0</v>
      </c>
      <c r="Q584" s="183">
        <v>0.025000000000000001</v>
      </c>
      <c r="R584" s="183">
        <f>Q584*H584</f>
        <v>1.2624250000000001</v>
      </c>
      <c r="S584" s="183">
        <v>0</v>
      </c>
      <c r="T584" s="184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185" t="s">
        <v>382</v>
      </c>
      <c r="AT584" s="185" t="s">
        <v>367</v>
      </c>
      <c r="AU584" s="185" t="s">
        <v>88</v>
      </c>
      <c r="AY584" s="19" t="s">
        <v>143</v>
      </c>
      <c r="BE584" s="186">
        <f>IF(N584="základní",J584,0)</f>
        <v>0</v>
      </c>
      <c r="BF584" s="186">
        <f>IF(N584="snížená",J584,0)</f>
        <v>0</v>
      </c>
      <c r="BG584" s="186">
        <f>IF(N584="zákl. přenesená",J584,0)</f>
        <v>0</v>
      </c>
      <c r="BH584" s="186">
        <f>IF(N584="sníž. přenesená",J584,0)</f>
        <v>0</v>
      </c>
      <c r="BI584" s="186">
        <f>IF(N584="nulová",J584,0)</f>
        <v>0</v>
      </c>
      <c r="BJ584" s="19" t="s">
        <v>86</v>
      </c>
      <c r="BK584" s="186">
        <f>ROUND(I584*H584,2)</f>
        <v>0</v>
      </c>
      <c r="BL584" s="19" t="s">
        <v>284</v>
      </c>
      <c r="BM584" s="185" t="s">
        <v>1511</v>
      </c>
    </row>
    <row r="585" s="13" customFormat="1">
      <c r="A585" s="13"/>
      <c r="B585" s="187"/>
      <c r="C585" s="13"/>
      <c r="D585" s="188" t="s">
        <v>155</v>
      </c>
      <c r="E585" s="189" t="s">
        <v>1</v>
      </c>
      <c r="F585" s="190" t="s">
        <v>1512</v>
      </c>
      <c r="G585" s="13"/>
      <c r="H585" s="189" t="s">
        <v>1</v>
      </c>
      <c r="I585" s="191"/>
      <c r="J585" s="13"/>
      <c r="K585" s="13"/>
      <c r="L585" s="187"/>
      <c r="M585" s="192"/>
      <c r="N585" s="193"/>
      <c r="O585" s="193"/>
      <c r="P585" s="193"/>
      <c r="Q585" s="193"/>
      <c r="R585" s="193"/>
      <c r="S585" s="193"/>
      <c r="T585" s="19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89" t="s">
        <v>155</v>
      </c>
      <c r="AU585" s="189" t="s">
        <v>88</v>
      </c>
      <c r="AV585" s="13" t="s">
        <v>86</v>
      </c>
      <c r="AW585" s="13" t="s">
        <v>34</v>
      </c>
      <c r="AX585" s="13" t="s">
        <v>78</v>
      </c>
      <c r="AY585" s="189" t="s">
        <v>143</v>
      </c>
    </row>
    <row r="586" s="14" customFormat="1">
      <c r="A586" s="14"/>
      <c r="B586" s="195"/>
      <c r="C586" s="14"/>
      <c r="D586" s="188" t="s">
        <v>155</v>
      </c>
      <c r="E586" s="196" t="s">
        <v>1</v>
      </c>
      <c r="F586" s="197" t="s">
        <v>1513</v>
      </c>
      <c r="G586" s="14"/>
      <c r="H586" s="198">
        <v>49.634</v>
      </c>
      <c r="I586" s="199"/>
      <c r="J586" s="14"/>
      <c r="K586" s="14"/>
      <c r="L586" s="195"/>
      <c r="M586" s="200"/>
      <c r="N586" s="201"/>
      <c r="O586" s="201"/>
      <c r="P586" s="201"/>
      <c r="Q586" s="201"/>
      <c r="R586" s="201"/>
      <c r="S586" s="201"/>
      <c r="T586" s="20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196" t="s">
        <v>155</v>
      </c>
      <c r="AU586" s="196" t="s">
        <v>88</v>
      </c>
      <c r="AV586" s="14" t="s">
        <v>88</v>
      </c>
      <c r="AW586" s="14" t="s">
        <v>34</v>
      </c>
      <c r="AX586" s="14" t="s">
        <v>78</v>
      </c>
      <c r="AY586" s="196" t="s">
        <v>143</v>
      </c>
    </row>
    <row r="587" s="14" customFormat="1">
      <c r="A587" s="14"/>
      <c r="B587" s="195"/>
      <c r="C587" s="14"/>
      <c r="D587" s="188" t="s">
        <v>155</v>
      </c>
      <c r="E587" s="196" t="s">
        <v>1</v>
      </c>
      <c r="F587" s="197" t="s">
        <v>1514</v>
      </c>
      <c r="G587" s="14"/>
      <c r="H587" s="198">
        <v>0.86299999999999999</v>
      </c>
      <c r="I587" s="199"/>
      <c r="J587" s="14"/>
      <c r="K587" s="14"/>
      <c r="L587" s="195"/>
      <c r="M587" s="200"/>
      <c r="N587" s="201"/>
      <c r="O587" s="201"/>
      <c r="P587" s="201"/>
      <c r="Q587" s="201"/>
      <c r="R587" s="201"/>
      <c r="S587" s="201"/>
      <c r="T587" s="20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196" t="s">
        <v>155</v>
      </c>
      <c r="AU587" s="196" t="s">
        <v>88</v>
      </c>
      <c r="AV587" s="14" t="s">
        <v>88</v>
      </c>
      <c r="AW587" s="14" t="s">
        <v>34</v>
      </c>
      <c r="AX587" s="14" t="s">
        <v>78</v>
      </c>
      <c r="AY587" s="196" t="s">
        <v>143</v>
      </c>
    </row>
    <row r="588" s="15" customFormat="1">
      <c r="A588" s="15"/>
      <c r="B588" s="203"/>
      <c r="C588" s="15"/>
      <c r="D588" s="188" t="s">
        <v>155</v>
      </c>
      <c r="E588" s="204" t="s">
        <v>1</v>
      </c>
      <c r="F588" s="205" t="s">
        <v>163</v>
      </c>
      <c r="G588" s="15"/>
      <c r="H588" s="206">
        <v>50.497</v>
      </c>
      <c r="I588" s="207"/>
      <c r="J588" s="15"/>
      <c r="K588" s="15"/>
      <c r="L588" s="203"/>
      <c r="M588" s="208"/>
      <c r="N588" s="209"/>
      <c r="O588" s="209"/>
      <c r="P588" s="209"/>
      <c r="Q588" s="209"/>
      <c r="R588" s="209"/>
      <c r="S588" s="209"/>
      <c r="T588" s="210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04" t="s">
        <v>155</v>
      </c>
      <c r="AU588" s="204" t="s">
        <v>88</v>
      </c>
      <c r="AV588" s="15" t="s">
        <v>149</v>
      </c>
      <c r="AW588" s="15" t="s">
        <v>34</v>
      </c>
      <c r="AX588" s="15" t="s">
        <v>86</v>
      </c>
      <c r="AY588" s="204" t="s">
        <v>143</v>
      </c>
    </row>
    <row r="589" s="2" customFormat="1" ht="24.15" customHeight="1">
      <c r="A589" s="38"/>
      <c r="B589" s="172"/>
      <c r="C589" s="173" t="s">
        <v>1515</v>
      </c>
      <c r="D589" s="173" t="s">
        <v>145</v>
      </c>
      <c r="E589" s="174" t="s">
        <v>1516</v>
      </c>
      <c r="F589" s="175" t="s">
        <v>1517</v>
      </c>
      <c r="G589" s="176" t="s">
        <v>153</v>
      </c>
      <c r="H589" s="177">
        <v>34.479999999999997</v>
      </c>
      <c r="I589" s="178"/>
      <c r="J589" s="179">
        <f>ROUND(I589*H589,2)</f>
        <v>0</v>
      </c>
      <c r="K589" s="180"/>
      <c r="L589" s="39"/>
      <c r="M589" s="181" t="s">
        <v>1</v>
      </c>
      <c r="N589" s="182" t="s">
        <v>43</v>
      </c>
      <c r="O589" s="77"/>
      <c r="P589" s="183">
        <f>O589*H589</f>
        <v>0</v>
      </c>
      <c r="Q589" s="183">
        <v>0.0015</v>
      </c>
      <c r="R589" s="183">
        <f>Q589*H589</f>
        <v>0.051719999999999995</v>
      </c>
      <c r="S589" s="183">
        <v>0</v>
      </c>
      <c r="T589" s="184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185" t="s">
        <v>284</v>
      </c>
      <c r="AT589" s="185" t="s">
        <v>145</v>
      </c>
      <c r="AU589" s="185" t="s">
        <v>88</v>
      </c>
      <c r="AY589" s="19" t="s">
        <v>143</v>
      </c>
      <c r="BE589" s="186">
        <f>IF(N589="základní",J589,0)</f>
        <v>0</v>
      </c>
      <c r="BF589" s="186">
        <f>IF(N589="snížená",J589,0)</f>
        <v>0</v>
      </c>
      <c r="BG589" s="186">
        <f>IF(N589="zákl. přenesená",J589,0)</f>
        <v>0</v>
      </c>
      <c r="BH589" s="186">
        <f>IF(N589="sníž. přenesená",J589,0)</f>
        <v>0</v>
      </c>
      <c r="BI589" s="186">
        <f>IF(N589="nulová",J589,0)</f>
        <v>0</v>
      </c>
      <c r="BJ589" s="19" t="s">
        <v>86</v>
      </c>
      <c r="BK589" s="186">
        <f>ROUND(I589*H589,2)</f>
        <v>0</v>
      </c>
      <c r="BL589" s="19" t="s">
        <v>284</v>
      </c>
      <c r="BM589" s="185" t="s">
        <v>1518</v>
      </c>
    </row>
    <row r="590" s="13" customFormat="1">
      <c r="A590" s="13"/>
      <c r="B590" s="187"/>
      <c r="C590" s="13"/>
      <c r="D590" s="188" t="s">
        <v>155</v>
      </c>
      <c r="E590" s="189" t="s">
        <v>1</v>
      </c>
      <c r="F590" s="190" t="s">
        <v>1519</v>
      </c>
      <c r="G590" s="13"/>
      <c r="H590" s="189" t="s">
        <v>1</v>
      </c>
      <c r="I590" s="191"/>
      <c r="J590" s="13"/>
      <c r="K590" s="13"/>
      <c r="L590" s="187"/>
      <c r="M590" s="192"/>
      <c r="N590" s="193"/>
      <c r="O590" s="193"/>
      <c r="P590" s="193"/>
      <c r="Q590" s="193"/>
      <c r="R590" s="193"/>
      <c r="S590" s="193"/>
      <c r="T590" s="19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89" t="s">
        <v>155</v>
      </c>
      <c r="AU590" s="189" t="s">
        <v>88</v>
      </c>
      <c r="AV590" s="13" t="s">
        <v>86</v>
      </c>
      <c r="AW590" s="13" t="s">
        <v>34</v>
      </c>
      <c r="AX590" s="13" t="s">
        <v>78</v>
      </c>
      <c r="AY590" s="189" t="s">
        <v>143</v>
      </c>
    </row>
    <row r="591" s="14" customFormat="1">
      <c r="A591" s="14"/>
      <c r="B591" s="195"/>
      <c r="C591" s="14"/>
      <c r="D591" s="188" t="s">
        <v>155</v>
      </c>
      <c r="E591" s="196" t="s">
        <v>1</v>
      </c>
      <c r="F591" s="197" t="s">
        <v>1520</v>
      </c>
      <c r="G591" s="14"/>
      <c r="H591" s="198">
        <v>34.479999999999997</v>
      </c>
      <c r="I591" s="199"/>
      <c r="J591" s="14"/>
      <c r="K591" s="14"/>
      <c r="L591" s="195"/>
      <c r="M591" s="200"/>
      <c r="N591" s="201"/>
      <c r="O591" s="201"/>
      <c r="P591" s="201"/>
      <c r="Q591" s="201"/>
      <c r="R591" s="201"/>
      <c r="S591" s="201"/>
      <c r="T591" s="20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196" t="s">
        <v>155</v>
      </c>
      <c r="AU591" s="196" t="s">
        <v>88</v>
      </c>
      <c r="AV591" s="14" t="s">
        <v>88</v>
      </c>
      <c r="AW591" s="14" t="s">
        <v>34</v>
      </c>
      <c r="AX591" s="14" t="s">
        <v>86</v>
      </c>
      <c r="AY591" s="196" t="s">
        <v>143</v>
      </c>
    </row>
    <row r="592" s="2" customFormat="1" ht="24.15" customHeight="1">
      <c r="A592" s="38"/>
      <c r="B592" s="172"/>
      <c r="C592" s="173" t="s">
        <v>1521</v>
      </c>
      <c r="D592" s="173" t="s">
        <v>145</v>
      </c>
      <c r="E592" s="174" t="s">
        <v>1522</v>
      </c>
      <c r="F592" s="175" t="s">
        <v>1523</v>
      </c>
      <c r="G592" s="176" t="s">
        <v>626</v>
      </c>
      <c r="H592" s="230"/>
      <c r="I592" s="178"/>
      <c r="J592" s="179">
        <f>ROUND(I592*H592,2)</f>
        <v>0</v>
      </c>
      <c r="K592" s="180"/>
      <c r="L592" s="39"/>
      <c r="M592" s="181" t="s">
        <v>1</v>
      </c>
      <c r="N592" s="182" t="s">
        <v>43</v>
      </c>
      <c r="O592" s="77"/>
      <c r="P592" s="183">
        <f>O592*H592</f>
        <v>0</v>
      </c>
      <c r="Q592" s="183">
        <v>0</v>
      </c>
      <c r="R592" s="183">
        <f>Q592*H592</f>
        <v>0</v>
      </c>
      <c r="S592" s="183">
        <v>0</v>
      </c>
      <c r="T592" s="184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185" t="s">
        <v>284</v>
      </c>
      <c r="AT592" s="185" t="s">
        <v>145</v>
      </c>
      <c r="AU592" s="185" t="s">
        <v>88</v>
      </c>
      <c r="AY592" s="19" t="s">
        <v>143</v>
      </c>
      <c r="BE592" s="186">
        <f>IF(N592="základní",J592,0)</f>
        <v>0</v>
      </c>
      <c r="BF592" s="186">
        <f>IF(N592="snížená",J592,0)</f>
        <v>0</v>
      </c>
      <c r="BG592" s="186">
        <f>IF(N592="zákl. přenesená",J592,0)</f>
        <v>0</v>
      </c>
      <c r="BH592" s="186">
        <f>IF(N592="sníž. přenesená",J592,0)</f>
        <v>0</v>
      </c>
      <c r="BI592" s="186">
        <f>IF(N592="nulová",J592,0)</f>
        <v>0</v>
      </c>
      <c r="BJ592" s="19" t="s">
        <v>86</v>
      </c>
      <c r="BK592" s="186">
        <f>ROUND(I592*H592,2)</f>
        <v>0</v>
      </c>
      <c r="BL592" s="19" t="s">
        <v>284</v>
      </c>
      <c r="BM592" s="185" t="s">
        <v>1524</v>
      </c>
    </row>
    <row r="593" s="12" customFormat="1" ht="22.8" customHeight="1">
      <c r="A593" s="12"/>
      <c r="B593" s="159"/>
      <c r="C593" s="12"/>
      <c r="D593" s="160" t="s">
        <v>77</v>
      </c>
      <c r="E593" s="170" t="s">
        <v>1525</v>
      </c>
      <c r="F593" s="170" t="s">
        <v>1526</v>
      </c>
      <c r="G593" s="12"/>
      <c r="H593" s="12"/>
      <c r="I593" s="162"/>
      <c r="J593" s="171">
        <f>BK593</f>
        <v>0</v>
      </c>
      <c r="K593" s="12"/>
      <c r="L593" s="159"/>
      <c r="M593" s="164"/>
      <c r="N593" s="165"/>
      <c r="O593" s="165"/>
      <c r="P593" s="166">
        <f>SUM(P594:P609)</f>
        <v>0</v>
      </c>
      <c r="Q593" s="165"/>
      <c r="R593" s="166">
        <f>SUM(R594:R609)</f>
        <v>0.36456680000000002</v>
      </c>
      <c r="S593" s="165"/>
      <c r="T593" s="167">
        <f>SUM(T594:T609)</f>
        <v>0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160" t="s">
        <v>88</v>
      </c>
      <c r="AT593" s="168" t="s">
        <v>77</v>
      </c>
      <c r="AU593" s="168" t="s">
        <v>86</v>
      </c>
      <c r="AY593" s="160" t="s">
        <v>143</v>
      </c>
      <c r="BK593" s="169">
        <f>SUM(BK594:BK609)</f>
        <v>0</v>
      </c>
    </row>
    <row r="594" s="2" customFormat="1" ht="24.15" customHeight="1">
      <c r="A594" s="38"/>
      <c r="B594" s="172"/>
      <c r="C594" s="173" t="s">
        <v>1527</v>
      </c>
      <c r="D594" s="173" t="s">
        <v>145</v>
      </c>
      <c r="E594" s="174" t="s">
        <v>1528</v>
      </c>
      <c r="F594" s="175" t="s">
        <v>1529</v>
      </c>
      <c r="G594" s="176" t="s">
        <v>153</v>
      </c>
      <c r="H594" s="177">
        <v>32</v>
      </c>
      <c r="I594" s="178"/>
      <c r="J594" s="179">
        <f>ROUND(I594*H594,2)</f>
        <v>0</v>
      </c>
      <c r="K594" s="180"/>
      <c r="L594" s="39"/>
      <c r="M594" s="181" t="s">
        <v>1</v>
      </c>
      <c r="N594" s="182" t="s">
        <v>43</v>
      </c>
      <c r="O594" s="77"/>
      <c r="P594" s="183">
        <f>O594*H594</f>
        <v>0</v>
      </c>
      <c r="Q594" s="183">
        <v>3.0000000000000001E-05</v>
      </c>
      <c r="R594" s="183">
        <f>Q594*H594</f>
        <v>0.00096000000000000002</v>
      </c>
      <c r="S594" s="183">
        <v>0</v>
      </c>
      <c r="T594" s="184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185" t="s">
        <v>284</v>
      </c>
      <c r="AT594" s="185" t="s">
        <v>145</v>
      </c>
      <c r="AU594" s="185" t="s">
        <v>88</v>
      </c>
      <c r="AY594" s="19" t="s">
        <v>143</v>
      </c>
      <c r="BE594" s="186">
        <f>IF(N594="základní",J594,0)</f>
        <v>0</v>
      </c>
      <c r="BF594" s="186">
        <f>IF(N594="snížená",J594,0)</f>
        <v>0</v>
      </c>
      <c r="BG594" s="186">
        <f>IF(N594="zákl. přenesená",J594,0)</f>
        <v>0</v>
      </c>
      <c r="BH594" s="186">
        <f>IF(N594="sníž. přenesená",J594,0)</f>
        <v>0</v>
      </c>
      <c r="BI594" s="186">
        <f>IF(N594="nulová",J594,0)</f>
        <v>0</v>
      </c>
      <c r="BJ594" s="19" t="s">
        <v>86</v>
      </c>
      <c r="BK594" s="186">
        <f>ROUND(I594*H594,2)</f>
        <v>0</v>
      </c>
      <c r="BL594" s="19" t="s">
        <v>284</v>
      </c>
      <c r="BM594" s="185" t="s">
        <v>1530</v>
      </c>
    </row>
    <row r="595" s="13" customFormat="1">
      <c r="A595" s="13"/>
      <c r="B595" s="187"/>
      <c r="C595" s="13"/>
      <c r="D595" s="188" t="s">
        <v>155</v>
      </c>
      <c r="E595" s="189" t="s">
        <v>1</v>
      </c>
      <c r="F595" s="190" t="s">
        <v>1531</v>
      </c>
      <c r="G595" s="13"/>
      <c r="H595" s="189" t="s">
        <v>1</v>
      </c>
      <c r="I595" s="191"/>
      <c r="J595" s="13"/>
      <c r="K595" s="13"/>
      <c r="L595" s="187"/>
      <c r="M595" s="192"/>
      <c r="N595" s="193"/>
      <c r="O595" s="193"/>
      <c r="P595" s="193"/>
      <c r="Q595" s="193"/>
      <c r="R595" s="193"/>
      <c r="S595" s="193"/>
      <c r="T595" s="19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9" t="s">
        <v>155</v>
      </c>
      <c r="AU595" s="189" t="s">
        <v>88</v>
      </c>
      <c r="AV595" s="13" t="s">
        <v>86</v>
      </c>
      <c r="AW595" s="13" t="s">
        <v>34</v>
      </c>
      <c r="AX595" s="13" t="s">
        <v>78</v>
      </c>
      <c r="AY595" s="189" t="s">
        <v>143</v>
      </c>
    </row>
    <row r="596" s="14" customFormat="1">
      <c r="A596" s="14"/>
      <c r="B596" s="195"/>
      <c r="C596" s="14"/>
      <c r="D596" s="188" t="s">
        <v>155</v>
      </c>
      <c r="E596" s="196" t="s">
        <v>1</v>
      </c>
      <c r="F596" s="197" t="s">
        <v>1532</v>
      </c>
      <c r="G596" s="14"/>
      <c r="H596" s="198">
        <v>32</v>
      </c>
      <c r="I596" s="199"/>
      <c r="J596" s="14"/>
      <c r="K596" s="14"/>
      <c r="L596" s="195"/>
      <c r="M596" s="200"/>
      <c r="N596" s="201"/>
      <c r="O596" s="201"/>
      <c r="P596" s="201"/>
      <c r="Q596" s="201"/>
      <c r="R596" s="201"/>
      <c r="S596" s="201"/>
      <c r="T596" s="20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196" t="s">
        <v>155</v>
      </c>
      <c r="AU596" s="196" t="s">
        <v>88</v>
      </c>
      <c r="AV596" s="14" t="s">
        <v>88</v>
      </c>
      <c r="AW596" s="14" t="s">
        <v>34</v>
      </c>
      <c r="AX596" s="14" t="s">
        <v>78</v>
      </c>
      <c r="AY596" s="196" t="s">
        <v>143</v>
      </c>
    </row>
    <row r="597" s="15" customFormat="1">
      <c r="A597" s="15"/>
      <c r="B597" s="203"/>
      <c r="C597" s="15"/>
      <c r="D597" s="188" t="s">
        <v>155</v>
      </c>
      <c r="E597" s="204" t="s">
        <v>1</v>
      </c>
      <c r="F597" s="205" t="s">
        <v>163</v>
      </c>
      <c r="G597" s="15"/>
      <c r="H597" s="206">
        <v>32</v>
      </c>
      <c r="I597" s="207"/>
      <c r="J597" s="15"/>
      <c r="K597" s="15"/>
      <c r="L597" s="203"/>
      <c r="M597" s="208"/>
      <c r="N597" s="209"/>
      <c r="O597" s="209"/>
      <c r="P597" s="209"/>
      <c r="Q597" s="209"/>
      <c r="R597" s="209"/>
      <c r="S597" s="209"/>
      <c r="T597" s="210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04" t="s">
        <v>155</v>
      </c>
      <c r="AU597" s="204" t="s">
        <v>88</v>
      </c>
      <c r="AV597" s="15" t="s">
        <v>149</v>
      </c>
      <c r="AW597" s="15" t="s">
        <v>34</v>
      </c>
      <c r="AX597" s="15" t="s">
        <v>86</v>
      </c>
      <c r="AY597" s="204" t="s">
        <v>143</v>
      </c>
    </row>
    <row r="598" s="2" customFormat="1" ht="24.15" customHeight="1">
      <c r="A598" s="38"/>
      <c r="B598" s="172"/>
      <c r="C598" s="173" t="s">
        <v>1533</v>
      </c>
      <c r="D598" s="173" t="s">
        <v>145</v>
      </c>
      <c r="E598" s="174" t="s">
        <v>1534</v>
      </c>
      <c r="F598" s="175" t="s">
        <v>1535</v>
      </c>
      <c r="G598" s="176" t="s">
        <v>153</v>
      </c>
      <c r="H598" s="177">
        <v>32</v>
      </c>
      <c r="I598" s="178"/>
      <c r="J598" s="179">
        <f>ROUND(I598*H598,2)</f>
        <v>0</v>
      </c>
      <c r="K598" s="180"/>
      <c r="L598" s="39"/>
      <c r="M598" s="181" t="s">
        <v>1</v>
      </c>
      <c r="N598" s="182" t="s">
        <v>43</v>
      </c>
      <c r="O598" s="77"/>
      <c r="P598" s="183">
        <f>O598*H598</f>
        <v>0</v>
      </c>
      <c r="Q598" s="183">
        <v>0.0075799999999999999</v>
      </c>
      <c r="R598" s="183">
        <f>Q598*H598</f>
        <v>0.24256</v>
      </c>
      <c r="S598" s="183">
        <v>0</v>
      </c>
      <c r="T598" s="184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185" t="s">
        <v>284</v>
      </c>
      <c r="AT598" s="185" t="s">
        <v>145</v>
      </c>
      <c r="AU598" s="185" t="s">
        <v>88</v>
      </c>
      <c r="AY598" s="19" t="s">
        <v>143</v>
      </c>
      <c r="BE598" s="186">
        <f>IF(N598="základní",J598,0)</f>
        <v>0</v>
      </c>
      <c r="BF598" s="186">
        <f>IF(N598="snížená",J598,0)</f>
        <v>0</v>
      </c>
      <c r="BG598" s="186">
        <f>IF(N598="zákl. přenesená",J598,0)</f>
        <v>0</v>
      </c>
      <c r="BH598" s="186">
        <f>IF(N598="sníž. přenesená",J598,0)</f>
        <v>0</v>
      </c>
      <c r="BI598" s="186">
        <f>IF(N598="nulová",J598,0)</f>
        <v>0</v>
      </c>
      <c r="BJ598" s="19" t="s">
        <v>86</v>
      </c>
      <c r="BK598" s="186">
        <f>ROUND(I598*H598,2)</f>
        <v>0</v>
      </c>
      <c r="BL598" s="19" t="s">
        <v>284</v>
      </c>
      <c r="BM598" s="185" t="s">
        <v>1536</v>
      </c>
    </row>
    <row r="599" s="2" customFormat="1" ht="16.5" customHeight="1">
      <c r="A599" s="38"/>
      <c r="B599" s="172"/>
      <c r="C599" s="173" t="s">
        <v>1537</v>
      </c>
      <c r="D599" s="173" t="s">
        <v>145</v>
      </c>
      <c r="E599" s="174" t="s">
        <v>1538</v>
      </c>
      <c r="F599" s="175" t="s">
        <v>1539</v>
      </c>
      <c r="G599" s="176" t="s">
        <v>153</v>
      </c>
      <c r="H599" s="177">
        <v>32</v>
      </c>
      <c r="I599" s="178"/>
      <c r="J599" s="179">
        <f>ROUND(I599*H599,2)</f>
        <v>0</v>
      </c>
      <c r="K599" s="180"/>
      <c r="L599" s="39"/>
      <c r="M599" s="181" t="s">
        <v>1</v>
      </c>
      <c r="N599" s="182" t="s">
        <v>43</v>
      </c>
      <c r="O599" s="77"/>
      <c r="P599" s="183">
        <f>O599*H599</f>
        <v>0</v>
      </c>
      <c r="Q599" s="183">
        <v>0.00029999999999999997</v>
      </c>
      <c r="R599" s="183">
        <f>Q599*H599</f>
        <v>0.0095999999999999992</v>
      </c>
      <c r="S599" s="183">
        <v>0</v>
      </c>
      <c r="T599" s="184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185" t="s">
        <v>284</v>
      </c>
      <c r="AT599" s="185" t="s">
        <v>145</v>
      </c>
      <c r="AU599" s="185" t="s">
        <v>88</v>
      </c>
      <c r="AY599" s="19" t="s">
        <v>143</v>
      </c>
      <c r="BE599" s="186">
        <f>IF(N599="základní",J599,0)</f>
        <v>0</v>
      </c>
      <c r="BF599" s="186">
        <f>IF(N599="snížená",J599,0)</f>
        <v>0</v>
      </c>
      <c r="BG599" s="186">
        <f>IF(N599="zákl. přenesená",J599,0)</f>
        <v>0</v>
      </c>
      <c r="BH599" s="186">
        <f>IF(N599="sníž. přenesená",J599,0)</f>
        <v>0</v>
      </c>
      <c r="BI599" s="186">
        <f>IF(N599="nulová",J599,0)</f>
        <v>0</v>
      </c>
      <c r="BJ599" s="19" t="s">
        <v>86</v>
      </c>
      <c r="BK599" s="186">
        <f>ROUND(I599*H599,2)</f>
        <v>0</v>
      </c>
      <c r="BL599" s="19" t="s">
        <v>284</v>
      </c>
      <c r="BM599" s="185" t="s">
        <v>1540</v>
      </c>
    </row>
    <row r="600" s="2" customFormat="1" ht="37.8" customHeight="1">
      <c r="A600" s="38"/>
      <c r="B600" s="172"/>
      <c r="C600" s="219" t="s">
        <v>1541</v>
      </c>
      <c r="D600" s="219" t="s">
        <v>367</v>
      </c>
      <c r="E600" s="220" t="s">
        <v>1542</v>
      </c>
      <c r="F600" s="221" t="s">
        <v>1543</v>
      </c>
      <c r="G600" s="222" t="s">
        <v>153</v>
      </c>
      <c r="H600" s="223">
        <v>35.200000000000003</v>
      </c>
      <c r="I600" s="224"/>
      <c r="J600" s="225">
        <f>ROUND(I600*H600,2)</f>
        <v>0</v>
      </c>
      <c r="K600" s="226"/>
      <c r="L600" s="227"/>
      <c r="M600" s="228" t="s">
        <v>1</v>
      </c>
      <c r="N600" s="229" t="s">
        <v>43</v>
      </c>
      <c r="O600" s="77"/>
      <c r="P600" s="183">
        <f>O600*H600</f>
        <v>0</v>
      </c>
      <c r="Q600" s="183">
        <v>0.0028700000000000002</v>
      </c>
      <c r="R600" s="183">
        <f>Q600*H600</f>
        <v>0.10102400000000002</v>
      </c>
      <c r="S600" s="183">
        <v>0</v>
      </c>
      <c r="T600" s="184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185" t="s">
        <v>382</v>
      </c>
      <c r="AT600" s="185" t="s">
        <v>367</v>
      </c>
      <c r="AU600" s="185" t="s">
        <v>88</v>
      </c>
      <c r="AY600" s="19" t="s">
        <v>143</v>
      </c>
      <c r="BE600" s="186">
        <f>IF(N600="základní",J600,0)</f>
        <v>0</v>
      </c>
      <c r="BF600" s="186">
        <f>IF(N600="snížená",J600,0)</f>
        <v>0</v>
      </c>
      <c r="BG600" s="186">
        <f>IF(N600="zákl. přenesená",J600,0)</f>
        <v>0</v>
      </c>
      <c r="BH600" s="186">
        <f>IF(N600="sníž. přenesená",J600,0)</f>
        <v>0</v>
      </c>
      <c r="BI600" s="186">
        <f>IF(N600="nulová",J600,0)</f>
        <v>0</v>
      </c>
      <c r="BJ600" s="19" t="s">
        <v>86</v>
      </c>
      <c r="BK600" s="186">
        <f>ROUND(I600*H600,2)</f>
        <v>0</v>
      </c>
      <c r="BL600" s="19" t="s">
        <v>284</v>
      </c>
      <c r="BM600" s="185" t="s">
        <v>1544</v>
      </c>
    </row>
    <row r="601" s="14" customFormat="1">
      <c r="A601" s="14"/>
      <c r="B601" s="195"/>
      <c r="C601" s="14"/>
      <c r="D601" s="188" t="s">
        <v>155</v>
      </c>
      <c r="E601" s="196" t="s">
        <v>1</v>
      </c>
      <c r="F601" s="197" t="s">
        <v>1545</v>
      </c>
      <c r="G601" s="14"/>
      <c r="H601" s="198">
        <v>35.200000000000003</v>
      </c>
      <c r="I601" s="199"/>
      <c r="J601" s="14"/>
      <c r="K601" s="14"/>
      <c r="L601" s="195"/>
      <c r="M601" s="200"/>
      <c r="N601" s="201"/>
      <c r="O601" s="201"/>
      <c r="P601" s="201"/>
      <c r="Q601" s="201"/>
      <c r="R601" s="201"/>
      <c r="S601" s="201"/>
      <c r="T601" s="20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196" t="s">
        <v>155</v>
      </c>
      <c r="AU601" s="196" t="s">
        <v>88</v>
      </c>
      <c r="AV601" s="14" t="s">
        <v>88</v>
      </c>
      <c r="AW601" s="14" t="s">
        <v>34</v>
      </c>
      <c r="AX601" s="14" t="s">
        <v>86</v>
      </c>
      <c r="AY601" s="196" t="s">
        <v>143</v>
      </c>
    </row>
    <row r="602" s="2" customFormat="1" ht="16.5" customHeight="1">
      <c r="A602" s="38"/>
      <c r="B602" s="172"/>
      <c r="C602" s="173" t="s">
        <v>1546</v>
      </c>
      <c r="D602" s="173" t="s">
        <v>145</v>
      </c>
      <c r="E602" s="174" t="s">
        <v>1547</v>
      </c>
      <c r="F602" s="175" t="s">
        <v>1548</v>
      </c>
      <c r="G602" s="176" t="s">
        <v>298</v>
      </c>
      <c r="H602" s="177">
        <v>28.399999999999999</v>
      </c>
      <c r="I602" s="178"/>
      <c r="J602" s="179">
        <f>ROUND(I602*H602,2)</f>
        <v>0</v>
      </c>
      <c r="K602" s="180"/>
      <c r="L602" s="39"/>
      <c r="M602" s="181" t="s">
        <v>1</v>
      </c>
      <c r="N602" s="182" t="s">
        <v>43</v>
      </c>
      <c r="O602" s="77"/>
      <c r="P602" s="183">
        <f>O602*H602</f>
        <v>0</v>
      </c>
      <c r="Q602" s="183">
        <v>1.0000000000000001E-05</v>
      </c>
      <c r="R602" s="183">
        <f>Q602*H602</f>
        <v>0.00028400000000000002</v>
      </c>
      <c r="S602" s="183">
        <v>0</v>
      </c>
      <c r="T602" s="184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185" t="s">
        <v>284</v>
      </c>
      <c r="AT602" s="185" t="s">
        <v>145</v>
      </c>
      <c r="AU602" s="185" t="s">
        <v>88</v>
      </c>
      <c r="AY602" s="19" t="s">
        <v>143</v>
      </c>
      <c r="BE602" s="186">
        <f>IF(N602="základní",J602,0)</f>
        <v>0</v>
      </c>
      <c r="BF602" s="186">
        <f>IF(N602="snížená",J602,0)</f>
        <v>0</v>
      </c>
      <c r="BG602" s="186">
        <f>IF(N602="zákl. přenesená",J602,0)</f>
        <v>0</v>
      </c>
      <c r="BH602" s="186">
        <f>IF(N602="sníž. přenesená",J602,0)</f>
        <v>0</v>
      </c>
      <c r="BI602" s="186">
        <f>IF(N602="nulová",J602,0)</f>
        <v>0</v>
      </c>
      <c r="BJ602" s="19" t="s">
        <v>86</v>
      </c>
      <c r="BK602" s="186">
        <f>ROUND(I602*H602,2)</f>
        <v>0</v>
      </c>
      <c r="BL602" s="19" t="s">
        <v>284</v>
      </c>
      <c r="BM602" s="185" t="s">
        <v>1549</v>
      </c>
    </row>
    <row r="603" s="13" customFormat="1">
      <c r="A603" s="13"/>
      <c r="B603" s="187"/>
      <c r="C603" s="13"/>
      <c r="D603" s="188" t="s">
        <v>155</v>
      </c>
      <c r="E603" s="189" t="s">
        <v>1</v>
      </c>
      <c r="F603" s="190" t="s">
        <v>1531</v>
      </c>
      <c r="G603" s="13"/>
      <c r="H603" s="189" t="s">
        <v>1</v>
      </c>
      <c r="I603" s="191"/>
      <c r="J603" s="13"/>
      <c r="K603" s="13"/>
      <c r="L603" s="187"/>
      <c r="M603" s="192"/>
      <c r="N603" s="193"/>
      <c r="O603" s="193"/>
      <c r="P603" s="193"/>
      <c r="Q603" s="193"/>
      <c r="R603" s="193"/>
      <c r="S603" s="193"/>
      <c r="T603" s="19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9" t="s">
        <v>155</v>
      </c>
      <c r="AU603" s="189" t="s">
        <v>88</v>
      </c>
      <c r="AV603" s="13" t="s">
        <v>86</v>
      </c>
      <c r="AW603" s="13" t="s">
        <v>34</v>
      </c>
      <c r="AX603" s="13" t="s">
        <v>78</v>
      </c>
      <c r="AY603" s="189" t="s">
        <v>143</v>
      </c>
    </row>
    <row r="604" s="14" customFormat="1">
      <c r="A604" s="14"/>
      <c r="B604" s="195"/>
      <c r="C604" s="14"/>
      <c r="D604" s="188" t="s">
        <v>155</v>
      </c>
      <c r="E604" s="196" t="s">
        <v>1</v>
      </c>
      <c r="F604" s="197" t="s">
        <v>1550</v>
      </c>
      <c r="G604" s="14"/>
      <c r="H604" s="198">
        <v>32</v>
      </c>
      <c r="I604" s="199"/>
      <c r="J604" s="14"/>
      <c r="K604" s="14"/>
      <c r="L604" s="195"/>
      <c r="M604" s="200"/>
      <c r="N604" s="201"/>
      <c r="O604" s="201"/>
      <c r="P604" s="201"/>
      <c r="Q604" s="201"/>
      <c r="R604" s="201"/>
      <c r="S604" s="201"/>
      <c r="T604" s="20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196" t="s">
        <v>155</v>
      </c>
      <c r="AU604" s="196" t="s">
        <v>88</v>
      </c>
      <c r="AV604" s="14" t="s">
        <v>88</v>
      </c>
      <c r="AW604" s="14" t="s">
        <v>34</v>
      </c>
      <c r="AX604" s="14" t="s">
        <v>78</v>
      </c>
      <c r="AY604" s="196" t="s">
        <v>143</v>
      </c>
    </row>
    <row r="605" s="14" customFormat="1">
      <c r="A605" s="14"/>
      <c r="B605" s="195"/>
      <c r="C605" s="14"/>
      <c r="D605" s="188" t="s">
        <v>155</v>
      </c>
      <c r="E605" s="196" t="s">
        <v>1</v>
      </c>
      <c r="F605" s="197" t="s">
        <v>1551</v>
      </c>
      <c r="G605" s="14"/>
      <c r="H605" s="198">
        <v>-3.6000000000000001</v>
      </c>
      <c r="I605" s="199"/>
      <c r="J605" s="14"/>
      <c r="K605" s="14"/>
      <c r="L605" s="195"/>
      <c r="M605" s="200"/>
      <c r="N605" s="201"/>
      <c r="O605" s="201"/>
      <c r="P605" s="201"/>
      <c r="Q605" s="201"/>
      <c r="R605" s="201"/>
      <c r="S605" s="201"/>
      <c r="T605" s="20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196" t="s">
        <v>155</v>
      </c>
      <c r="AU605" s="196" t="s">
        <v>88</v>
      </c>
      <c r="AV605" s="14" t="s">
        <v>88</v>
      </c>
      <c r="AW605" s="14" t="s">
        <v>34</v>
      </c>
      <c r="AX605" s="14" t="s">
        <v>78</v>
      </c>
      <c r="AY605" s="196" t="s">
        <v>143</v>
      </c>
    </row>
    <row r="606" s="15" customFormat="1">
      <c r="A606" s="15"/>
      <c r="B606" s="203"/>
      <c r="C606" s="15"/>
      <c r="D606" s="188" t="s">
        <v>155</v>
      </c>
      <c r="E606" s="204" t="s">
        <v>1</v>
      </c>
      <c r="F606" s="205" t="s">
        <v>163</v>
      </c>
      <c r="G606" s="15"/>
      <c r="H606" s="206">
        <v>28.399999999999999</v>
      </c>
      <c r="I606" s="207"/>
      <c r="J606" s="15"/>
      <c r="K606" s="15"/>
      <c r="L606" s="203"/>
      <c r="M606" s="208"/>
      <c r="N606" s="209"/>
      <c r="O606" s="209"/>
      <c r="P606" s="209"/>
      <c r="Q606" s="209"/>
      <c r="R606" s="209"/>
      <c r="S606" s="209"/>
      <c r="T606" s="210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04" t="s">
        <v>155</v>
      </c>
      <c r="AU606" s="204" t="s">
        <v>88</v>
      </c>
      <c r="AV606" s="15" t="s">
        <v>149</v>
      </c>
      <c r="AW606" s="15" t="s">
        <v>34</v>
      </c>
      <c r="AX606" s="15" t="s">
        <v>86</v>
      </c>
      <c r="AY606" s="204" t="s">
        <v>143</v>
      </c>
    </row>
    <row r="607" s="2" customFormat="1" ht="16.5" customHeight="1">
      <c r="A607" s="38"/>
      <c r="B607" s="172"/>
      <c r="C607" s="219" t="s">
        <v>1552</v>
      </c>
      <c r="D607" s="219" t="s">
        <v>367</v>
      </c>
      <c r="E607" s="220" t="s">
        <v>1553</v>
      </c>
      <c r="F607" s="221" t="s">
        <v>1554</v>
      </c>
      <c r="G607" s="222" t="s">
        <v>298</v>
      </c>
      <c r="H607" s="223">
        <v>28.968</v>
      </c>
      <c r="I607" s="224"/>
      <c r="J607" s="225">
        <f>ROUND(I607*H607,2)</f>
        <v>0</v>
      </c>
      <c r="K607" s="226"/>
      <c r="L607" s="227"/>
      <c r="M607" s="228" t="s">
        <v>1</v>
      </c>
      <c r="N607" s="229" t="s">
        <v>43</v>
      </c>
      <c r="O607" s="77"/>
      <c r="P607" s="183">
        <f>O607*H607</f>
        <v>0</v>
      </c>
      <c r="Q607" s="183">
        <v>0.00035</v>
      </c>
      <c r="R607" s="183">
        <f>Q607*H607</f>
        <v>0.0101388</v>
      </c>
      <c r="S607" s="183">
        <v>0</v>
      </c>
      <c r="T607" s="184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185" t="s">
        <v>382</v>
      </c>
      <c r="AT607" s="185" t="s">
        <v>367</v>
      </c>
      <c r="AU607" s="185" t="s">
        <v>88</v>
      </c>
      <c r="AY607" s="19" t="s">
        <v>143</v>
      </c>
      <c r="BE607" s="186">
        <f>IF(N607="základní",J607,0)</f>
        <v>0</v>
      </c>
      <c r="BF607" s="186">
        <f>IF(N607="snížená",J607,0)</f>
        <v>0</v>
      </c>
      <c r="BG607" s="186">
        <f>IF(N607="zákl. přenesená",J607,0)</f>
        <v>0</v>
      </c>
      <c r="BH607" s="186">
        <f>IF(N607="sníž. přenesená",J607,0)</f>
        <v>0</v>
      </c>
      <c r="BI607" s="186">
        <f>IF(N607="nulová",J607,0)</f>
        <v>0</v>
      </c>
      <c r="BJ607" s="19" t="s">
        <v>86</v>
      </c>
      <c r="BK607" s="186">
        <f>ROUND(I607*H607,2)</f>
        <v>0</v>
      </c>
      <c r="BL607" s="19" t="s">
        <v>284</v>
      </c>
      <c r="BM607" s="185" t="s">
        <v>1555</v>
      </c>
    </row>
    <row r="608" s="14" customFormat="1">
      <c r="A608" s="14"/>
      <c r="B608" s="195"/>
      <c r="C608" s="14"/>
      <c r="D608" s="188" t="s">
        <v>155</v>
      </c>
      <c r="E608" s="196" t="s">
        <v>1</v>
      </c>
      <c r="F608" s="197" t="s">
        <v>1556</v>
      </c>
      <c r="G608" s="14"/>
      <c r="H608" s="198">
        <v>28.968</v>
      </c>
      <c r="I608" s="199"/>
      <c r="J608" s="14"/>
      <c r="K608" s="14"/>
      <c r="L608" s="195"/>
      <c r="M608" s="200"/>
      <c r="N608" s="201"/>
      <c r="O608" s="201"/>
      <c r="P608" s="201"/>
      <c r="Q608" s="201"/>
      <c r="R608" s="201"/>
      <c r="S608" s="201"/>
      <c r="T608" s="20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196" t="s">
        <v>155</v>
      </c>
      <c r="AU608" s="196" t="s">
        <v>88</v>
      </c>
      <c r="AV608" s="14" t="s">
        <v>88</v>
      </c>
      <c r="AW608" s="14" t="s">
        <v>34</v>
      </c>
      <c r="AX608" s="14" t="s">
        <v>86</v>
      </c>
      <c r="AY608" s="196" t="s">
        <v>143</v>
      </c>
    </row>
    <row r="609" s="2" customFormat="1" ht="24.15" customHeight="1">
      <c r="A609" s="38"/>
      <c r="B609" s="172"/>
      <c r="C609" s="173" t="s">
        <v>1557</v>
      </c>
      <c r="D609" s="173" t="s">
        <v>145</v>
      </c>
      <c r="E609" s="174" t="s">
        <v>1558</v>
      </c>
      <c r="F609" s="175" t="s">
        <v>1559</v>
      </c>
      <c r="G609" s="176" t="s">
        <v>626</v>
      </c>
      <c r="H609" s="230"/>
      <c r="I609" s="178"/>
      <c r="J609" s="179">
        <f>ROUND(I609*H609,2)</f>
        <v>0</v>
      </c>
      <c r="K609" s="180"/>
      <c r="L609" s="39"/>
      <c r="M609" s="181" t="s">
        <v>1</v>
      </c>
      <c r="N609" s="182" t="s">
        <v>43</v>
      </c>
      <c r="O609" s="77"/>
      <c r="P609" s="183">
        <f>O609*H609</f>
        <v>0</v>
      </c>
      <c r="Q609" s="183">
        <v>0</v>
      </c>
      <c r="R609" s="183">
        <f>Q609*H609</f>
        <v>0</v>
      </c>
      <c r="S609" s="183">
        <v>0</v>
      </c>
      <c r="T609" s="184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185" t="s">
        <v>284</v>
      </c>
      <c r="AT609" s="185" t="s">
        <v>145</v>
      </c>
      <c r="AU609" s="185" t="s">
        <v>88</v>
      </c>
      <c r="AY609" s="19" t="s">
        <v>143</v>
      </c>
      <c r="BE609" s="186">
        <f>IF(N609="základní",J609,0)</f>
        <v>0</v>
      </c>
      <c r="BF609" s="186">
        <f>IF(N609="snížená",J609,0)</f>
        <v>0</v>
      </c>
      <c r="BG609" s="186">
        <f>IF(N609="zákl. přenesená",J609,0)</f>
        <v>0</v>
      </c>
      <c r="BH609" s="186">
        <f>IF(N609="sníž. přenesená",J609,0)</f>
        <v>0</v>
      </c>
      <c r="BI609" s="186">
        <f>IF(N609="nulová",J609,0)</f>
        <v>0</v>
      </c>
      <c r="BJ609" s="19" t="s">
        <v>86</v>
      </c>
      <c r="BK609" s="186">
        <f>ROUND(I609*H609,2)</f>
        <v>0</v>
      </c>
      <c r="BL609" s="19" t="s">
        <v>284</v>
      </c>
      <c r="BM609" s="185" t="s">
        <v>1560</v>
      </c>
    </row>
    <row r="610" s="12" customFormat="1" ht="22.8" customHeight="1">
      <c r="A610" s="12"/>
      <c r="B610" s="159"/>
      <c r="C610" s="12"/>
      <c r="D610" s="160" t="s">
        <v>77</v>
      </c>
      <c r="E610" s="170" t="s">
        <v>1561</v>
      </c>
      <c r="F610" s="170" t="s">
        <v>1562</v>
      </c>
      <c r="G610" s="12"/>
      <c r="H610" s="12"/>
      <c r="I610" s="162"/>
      <c r="J610" s="171">
        <f>BK610</f>
        <v>0</v>
      </c>
      <c r="K610" s="12"/>
      <c r="L610" s="159"/>
      <c r="M610" s="164"/>
      <c r="N610" s="165"/>
      <c r="O610" s="165"/>
      <c r="P610" s="166">
        <f>SUM(P611:P636)</f>
        <v>0</v>
      </c>
      <c r="Q610" s="165"/>
      <c r="R610" s="166">
        <f>SUM(R611:R636)</f>
        <v>2.5530780000000002</v>
      </c>
      <c r="S610" s="165"/>
      <c r="T610" s="167">
        <f>SUM(T611:T636)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160" t="s">
        <v>88</v>
      </c>
      <c r="AT610" s="168" t="s">
        <v>77</v>
      </c>
      <c r="AU610" s="168" t="s">
        <v>86</v>
      </c>
      <c r="AY610" s="160" t="s">
        <v>143</v>
      </c>
      <c r="BK610" s="169">
        <f>SUM(BK611:BK636)</f>
        <v>0</v>
      </c>
    </row>
    <row r="611" s="2" customFormat="1" ht="16.5" customHeight="1">
      <c r="A611" s="38"/>
      <c r="B611" s="172"/>
      <c r="C611" s="173" t="s">
        <v>1563</v>
      </c>
      <c r="D611" s="173" t="s">
        <v>145</v>
      </c>
      <c r="E611" s="174" t="s">
        <v>1564</v>
      </c>
      <c r="F611" s="175" t="s">
        <v>1565</v>
      </c>
      <c r="G611" s="176" t="s">
        <v>153</v>
      </c>
      <c r="H611" s="177">
        <v>117.081</v>
      </c>
      <c r="I611" s="178"/>
      <c r="J611" s="179">
        <f>ROUND(I611*H611,2)</f>
        <v>0</v>
      </c>
      <c r="K611" s="180"/>
      <c r="L611" s="39"/>
      <c r="M611" s="181" t="s">
        <v>1</v>
      </c>
      <c r="N611" s="182" t="s">
        <v>43</v>
      </c>
      <c r="O611" s="77"/>
      <c r="P611" s="183">
        <f>O611*H611</f>
        <v>0</v>
      </c>
      <c r="Q611" s="183">
        <v>0.00029999999999999997</v>
      </c>
      <c r="R611" s="183">
        <f>Q611*H611</f>
        <v>0.035124299999999997</v>
      </c>
      <c r="S611" s="183">
        <v>0</v>
      </c>
      <c r="T611" s="184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185" t="s">
        <v>284</v>
      </c>
      <c r="AT611" s="185" t="s">
        <v>145</v>
      </c>
      <c r="AU611" s="185" t="s">
        <v>88</v>
      </c>
      <c r="AY611" s="19" t="s">
        <v>143</v>
      </c>
      <c r="BE611" s="186">
        <f>IF(N611="základní",J611,0)</f>
        <v>0</v>
      </c>
      <c r="BF611" s="186">
        <f>IF(N611="snížená",J611,0)</f>
        <v>0</v>
      </c>
      <c r="BG611" s="186">
        <f>IF(N611="zákl. přenesená",J611,0)</f>
        <v>0</v>
      </c>
      <c r="BH611" s="186">
        <f>IF(N611="sníž. přenesená",J611,0)</f>
        <v>0</v>
      </c>
      <c r="BI611" s="186">
        <f>IF(N611="nulová",J611,0)</f>
        <v>0</v>
      </c>
      <c r="BJ611" s="19" t="s">
        <v>86</v>
      </c>
      <c r="BK611" s="186">
        <f>ROUND(I611*H611,2)</f>
        <v>0</v>
      </c>
      <c r="BL611" s="19" t="s">
        <v>284</v>
      </c>
      <c r="BM611" s="185" t="s">
        <v>1566</v>
      </c>
    </row>
    <row r="612" s="13" customFormat="1">
      <c r="A612" s="13"/>
      <c r="B612" s="187"/>
      <c r="C612" s="13"/>
      <c r="D612" s="188" t="s">
        <v>155</v>
      </c>
      <c r="E612" s="189" t="s">
        <v>1</v>
      </c>
      <c r="F612" s="190" t="s">
        <v>1119</v>
      </c>
      <c r="G612" s="13"/>
      <c r="H612" s="189" t="s">
        <v>1</v>
      </c>
      <c r="I612" s="191"/>
      <c r="J612" s="13"/>
      <c r="K612" s="13"/>
      <c r="L612" s="187"/>
      <c r="M612" s="192"/>
      <c r="N612" s="193"/>
      <c r="O612" s="193"/>
      <c r="P612" s="193"/>
      <c r="Q612" s="193"/>
      <c r="R612" s="193"/>
      <c r="S612" s="193"/>
      <c r="T612" s="19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89" t="s">
        <v>155</v>
      </c>
      <c r="AU612" s="189" t="s">
        <v>88</v>
      </c>
      <c r="AV612" s="13" t="s">
        <v>86</v>
      </c>
      <c r="AW612" s="13" t="s">
        <v>34</v>
      </c>
      <c r="AX612" s="13" t="s">
        <v>78</v>
      </c>
      <c r="AY612" s="189" t="s">
        <v>143</v>
      </c>
    </row>
    <row r="613" s="14" customFormat="1">
      <c r="A613" s="14"/>
      <c r="B613" s="195"/>
      <c r="C613" s="14"/>
      <c r="D613" s="188" t="s">
        <v>155</v>
      </c>
      <c r="E613" s="196" t="s">
        <v>1</v>
      </c>
      <c r="F613" s="197" t="s">
        <v>1135</v>
      </c>
      <c r="G613" s="14"/>
      <c r="H613" s="198">
        <v>76.019999999999996</v>
      </c>
      <c r="I613" s="199"/>
      <c r="J613" s="14"/>
      <c r="K613" s="14"/>
      <c r="L613" s="195"/>
      <c r="M613" s="200"/>
      <c r="N613" s="201"/>
      <c r="O613" s="201"/>
      <c r="P613" s="201"/>
      <c r="Q613" s="201"/>
      <c r="R613" s="201"/>
      <c r="S613" s="201"/>
      <c r="T613" s="20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196" t="s">
        <v>155</v>
      </c>
      <c r="AU613" s="196" t="s">
        <v>88</v>
      </c>
      <c r="AV613" s="14" t="s">
        <v>88</v>
      </c>
      <c r="AW613" s="14" t="s">
        <v>34</v>
      </c>
      <c r="AX613" s="14" t="s">
        <v>78</v>
      </c>
      <c r="AY613" s="196" t="s">
        <v>143</v>
      </c>
    </row>
    <row r="614" s="14" customFormat="1">
      <c r="A614" s="14"/>
      <c r="B614" s="195"/>
      <c r="C614" s="14"/>
      <c r="D614" s="188" t="s">
        <v>155</v>
      </c>
      <c r="E614" s="196" t="s">
        <v>1</v>
      </c>
      <c r="F614" s="197" t="s">
        <v>998</v>
      </c>
      <c r="G614" s="14"/>
      <c r="H614" s="198">
        <v>-3.5459999999999998</v>
      </c>
      <c r="I614" s="199"/>
      <c r="J614" s="14"/>
      <c r="K614" s="14"/>
      <c r="L614" s="195"/>
      <c r="M614" s="200"/>
      <c r="N614" s="201"/>
      <c r="O614" s="201"/>
      <c r="P614" s="201"/>
      <c r="Q614" s="201"/>
      <c r="R614" s="201"/>
      <c r="S614" s="201"/>
      <c r="T614" s="20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196" t="s">
        <v>155</v>
      </c>
      <c r="AU614" s="196" t="s">
        <v>88</v>
      </c>
      <c r="AV614" s="14" t="s">
        <v>88</v>
      </c>
      <c r="AW614" s="14" t="s">
        <v>34</v>
      </c>
      <c r="AX614" s="14" t="s">
        <v>78</v>
      </c>
      <c r="AY614" s="196" t="s">
        <v>143</v>
      </c>
    </row>
    <row r="615" s="14" customFormat="1">
      <c r="A615" s="14"/>
      <c r="B615" s="195"/>
      <c r="C615" s="14"/>
      <c r="D615" s="188" t="s">
        <v>155</v>
      </c>
      <c r="E615" s="196" t="s">
        <v>1</v>
      </c>
      <c r="F615" s="197" t="s">
        <v>1044</v>
      </c>
      <c r="G615" s="14"/>
      <c r="H615" s="198">
        <v>-2.758</v>
      </c>
      <c r="I615" s="199"/>
      <c r="J615" s="14"/>
      <c r="K615" s="14"/>
      <c r="L615" s="195"/>
      <c r="M615" s="200"/>
      <c r="N615" s="201"/>
      <c r="O615" s="201"/>
      <c r="P615" s="201"/>
      <c r="Q615" s="201"/>
      <c r="R615" s="201"/>
      <c r="S615" s="201"/>
      <c r="T615" s="20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196" t="s">
        <v>155</v>
      </c>
      <c r="AU615" s="196" t="s">
        <v>88</v>
      </c>
      <c r="AV615" s="14" t="s">
        <v>88</v>
      </c>
      <c r="AW615" s="14" t="s">
        <v>34</v>
      </c>
      <c r="AX615" s="14" t="s">
        <v>78</v>
      </c>
      <c r="AY615" s="196" t="s">
        <v>143</v>
      </c>
    </row>
    <row r="616" s="13" customFormat="1">
      <c r="A616" s="13"/>
      <c r="B616" s="187"/>
      <c r="C616" s="13"/>
      <c r="D616" s="188" t="s">
        <v>155</v>
      </c>
      <c r="E616" s="189" t="s">
        <v>1</v>
      </c>
      <c r="F616" s="190" t="s">
        <v>1122</v>
      </c>
      <c r="G616" s="13"/>
      <c r="H616" s="189" t="s">
        <v>1</v>
      </c>
      <c r="I616" s="191"/>
      <c r="J616" s="13"/>
      <c r="K616" s="13"/>
      <c r="L616" s="187"/>
      <c r="M616" s="192"/>
      <c r="N616" s="193"/>
      <c r="O616" s="193"/>
      <c r="P616" s="193"/>
      <c r="Q616" s="193"/>
      <c r="R616" s="193"/>
      <c r="S616" s="193"/>
      <c r="T616" s="19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89" t="s">
        <v>155</v>
      </c>
      <c r="AU616" s="189" t="s">
        <v>88</v>
      </c>
      <c r="AV616" s="13" t="s">
        <v>86</v>
      </c>
      <c r="AW616" s="13" t="s">
        <v>34</v>
      </c>
      <c r="AX616" s="13" t="s">
        <v>78</v>
      </c>
      <c r="AY616" s="189" t="s">
        <v>143</v>
      </c>
    </row>
    <row r="617" s="14" customFormat="1">
      <c r="A617" s="14"/>
      <c r="B617" s="195"/>
      <c r="C617" s="14"/>
      <c r="D617" s="188" t="s">
        <v>155</v>
      </c>
      <c r="E617" s="196" t="s">
        <v>1</v>
      </c>
      <c r="F617" s="197" t="s">
        <v>1136</v>
      </c>
      <c r="G617" s="14"/>
      <c r="H617" s="198">
        <v>28.98</v>
      </c>
      <c r="I617" s="199"/>
      <c r="J617" s="14"/>
      <c r="K617" s="14"/>
      <c r="L617" s="195"/>
      <c r="M617" s="200"/>
      <c r="N617" s="201"/>
      <c r="O617" s="201"/>
      <c r="P617" s="201"/>
      <c r="Q617" s="201"/>
      <c r="R617" s="201"/>
      <c r="S617" s="201"/>
      <c r="T617" s="20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196" t="s">
        <v>155</v>
      </c>
      <c r="AU617" s="196" t="s">
        <v>88</v>
      </c>
      <c r="AV617" s="14" t="s">
        <v>88</v>
      </c>
      <c r="AW617" s="14" t="s">
        <v>34</v>
      </c>
      <c r="AX617" s="14" t="s">
        <v>78</v>
      </c>
      <c r="AY617" s="196" t="s">
        <v>143</v>
      </c>
    </row>
    <row r="618" s="14" customFormat="1">
      <c r="A618" s="14"/>
      <c r="B618" s="195"/>
      <c r="C618" s="14"/>
      <c r="D618" s="188" t="s">
        <v>155</v>
      </c>
      <c r="E618" s="196" t="s">
        <v>1</v>
      </c>
      <c r="F618" s="197" t="s">
        <v>1044</v>
      </c>
      <c r="G618" s="14"/>
      <c r="H618" s="198">
        <v>-2.758</v>
      </c>
      <c r="I618" s="199"/>
      <c r="J618" s="14"/>
      <c r="K618" s="14"/>
      <c r="L618" s="195"/>
      <c r="M618" s="200"/>
      <c r="N618" s="201"/>
      <c r="O618" s="201"/>
      <c r="P618" s="201"/>
      <c r="Q618" s="201"/>
      <c r="R618" s="201"/>
      <c r="S618" s="201"/>
      <c r="T618" s="20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196" t="s">
        <v>155</v>
      </c>
      <c r="AU618" s="196" t="s">
        <v>88</v>
      </c>
      <c r="AV618" s="14" t="s">
        <v>88</v>
      </c>
      <c r="AW618" s="14" t="s">
        <v>34</v>
      </c>
      <c r="AX618" s="14" t="s">
        <v>78</v>
      </c>
      <c r="AY618" s="196" t="s">
        <v>143</v>
      </c>
    </row>
    <row r="619" s="13" customFormat="1">
      <c r="A619" s="13"/>
      <c r="B619" s="187"/>
      <c r="C619" s="13"/>
      <c r="D619" s="188" t="s">
        <v>155</v>
      </c>
      <c r="E619" s="189" t="s">
        <v>1</v>
      </c>
      <c r="F619" s="190" t="s">
        <v>1124</v>
      </c>
      <c r="G619" s="13"/>
      <c r="H619" s="189" t="s">
        <v>1</v>
      </c>
      <c r="I619" s="191"/>
      <c r="J619" s="13"/>
      <c r="K619" s="13"/>
      <c r="L619" s="187"/>
      <c r="M619" s="192"/>
      <c r="N619" s="193"/>
      <c r="O619" s="193"/>
      <c r="P619" s="193"/>
      <c r="Q619" s="193"/>
      <c r="R619" s="193"/>
      <c r="S619" s="193"/>
      <c r="T619" s="19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89" t="s">
        <v>155</v>
      </c>
      <c r="AU619" s="189" t="s">
        <v>88</v>
      </c>
      <c r="AV619" s="13" t="s">
        <v>86</v>
      </c>
      <c r="AW619" s="13" t="s">
        <v>34</v>
      </c>
      <c r="AX619" s="13" t="s">
        <v>78</v>
      </c>
      <c r="AY619" s="189" t="s">
        <v>143</v>
      </c>
    </row>
    <row r="620" s="14" customFormat="1">
      <c r="A620" s="14"/>
      <c r="B620" s="195"/>
      <c r="C620" s="14"/>
      <c r="D620" s="188" t="s">
        <v>155</v>
      </c>
      <c r="E620" s="196" t="s">
        <v>1</v>
      </c>
      <c r="F620" s="197" t="s">
        <v>1137</v>
      </c>
      <c r="G620" s="14"/>
      <c r="H620" s="198">
        <v>23.309999999999999</v>
      </c>
      <c r="I620" s="199"/>
      <c r="J620" s="14"/>
      <c r="K620" s="14"/>
      <c r="L620" s="195"/>
      <c r="M620" s="200"/>
      <c r="N620" s="201"/>
      <c r="O620" s="201"/>
      <c r="P620" s="201"/>
      <c r="Q620" s="201"/>
      <c r="R620" s="201"/>
      <c r="S620" s="201"/>
      <c r="T620" s="20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196" t="s">
        <v>155</v>
      </c>
      <c r="AU620" s="196" t="s">
        <v>88</v>
      </c>
      <c r="AV620" s="14" t="s">
        <v>88</v>
      </c>
      <c r="AW620" s="14" t="s">
        <v>34</v>
      </c>
      <c r="AX620" s="14" t="s">
        <v>78</v>
      </c>
      <c r="AY620" s="196" t="s">
        <v>143</v>
      </c>
    </row>
    <row r="621" s="14" customFormat="1">
      <c r="A621" s="14"/>
      <c r="B621" s="195"/>
      <c r="C621" s="14"/>
      <c r="D621" s="188" t="s">
        <v>155</v>
      </c>
      <c r="E621" s="196" t="s">
        <v>1</v>
      </c>
      <c r="F621" s="197" t="s">
        <v>1045</v>
      </c>
      <c r="G621" s="14"/>
      <c r="H621" s="198">
        <v>-2.1669999999999998</v>
      </c>
      <c r="I621" s="199"/>
      <c r="J621" s="14"/>
      <c r="K621" s="14"/>
      <c r="L621" s="195"/>
      <c r="M621" s="200"/>
      <c r="N621" s="201"/>
      <c r="O621" s="201"/>
      <c r="P621" s="201"/>
      <c r="Q621" s="201"/>
      <c r="R621" s="201"/>
      <c r="S621" s="201"/>
      <c r="T621" s="202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196" t="s">
        <v>155</v>
      </c>
      <c r="AU621" s="196" t="s">
        <v>88</v>
      </c>
      <c r="AV621" s="14" t="s">
        <v>88</v>
      </c>
      <c r="AW621" s="14" t="s">
        <v>34</v>
      </c>
      <c r="AX621" s="14" t="s">
        <v>78</v>
      </c>
      <c r="AY621" s="196" t="s">
        <v>143</v>
      </c>
    </row>
    <row r="622" s="15" customFormat="1">
      <c r="A622" s="15"/>
      <c r="B622" s="203"/>
      <c r="C622" s="15"/>
      <c r="D622" s="188" t="s">
        <v>155</v>
      </c>
      <c r="E622" s="204" t="s">
        <v>1</v>
      </c>
      <c r="F622" s="205" t="s">
        <v>163</v>
      </c>
      <c r="G622" s="15"/>
      <c r="H622" s="206">
        <v>117.081</v>
      </c>
      <c r="I622" s="207"/>
      <c r="J622" s="15"/>
      <c r="K622" s="15"/>
      <c r="L622" s="203"/>
      <c r="M622" s="208"/>
      <c r="N622" s="209"/>
      <c r="O622" s="209"/>
      <c r="P622" s="209"/>
      <c r="Q622" s="209"/>
      <c r="R622" s="209"/>
      <c r="S622" s="209"/>
      <c r="T622" s="210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04" t="s">
        <v>155</v>
      </c>
      <c r="AU622" s="204" t="s">
        <v>88</v>
      </c>
      <c r="AV622" s="15" t="s">
        <v>149</v>
      </c>
      <c r="AW622" s="15" t="s">
        <v>34</v>
      </c>
      <c r="AX622" s="15" t="s">
        <v>86</v>
      </c>
      <c r="AY622" s="204" t="s">
        <v>143</v>
      </c>
    </row>
    <row r="623" s="2" customFormat="1" ht="24.15" customHeight="1">
      <c r="A623" s="38"/>
      <c r="B623" s="172"/>
      <c r="C623" s="173" t="s">
        <v>1567</v>
      </c>
      <c r="D623" s="173" t="s">
        <v>145</v>
      </c>
      <c r="E623" s="174" t="s">
        <v>1568</v>
      </c>
      <c r="F623" s="175" t="s">
        <v>1569</v>
      </c>
      <c r="G623" s="176" t="s">
        <v>153</v>
      </c>
      <c r="H623" s="177">
        <v>49.649999999999999</v>
      </c>
      <c r="I623" s="178"/>
      <c r="J623" s="179">
        <f>ROUND(I623*H623,2)</f>
        <v>0</v>
      </c>
      <c r="K623" s="180"/>
      <c r="L623" s="39"/>
      <c r="M623" s="181" t="s">
        <v>1</v>
      </c>
      <c r="N623" s="182" t="s">
        <v>43</v>
      </c>
      <c r="O623" s="77"/>
      <c r="P623" s="183">
        <f>O623*H623</f>
        <v>0</v>
      </c>
      <c r="Q623" s="183">
        <v>0.0015</v>
      </c>
      <c r="R623" s="183">
        <f>Q623*H623</f>
        <v>0.074475</v>
      </c>
      <c r="S623" s="183">
        <v>0</v>
      </c>
      <c r="T623" s="184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185" t="s">
        <v>284</v>
      </c>
      <c r="AT623" s="185" t="s">
        <v>145</v>
      </c>
      <c r="AU623" s="185" t="s">
        <v>88</v>
      </c>
      <c r="AY623" s="19" t="s">
        <v>143</v>
      </c>
      <c r="BE623" s="186">
        <f>IF(N623="základní",J623,0)</f>
        <v>0</v>
      </c>
      <c r="BF623" s="186">
        <f>IF(N623="snížená",J623,0)</f>
        <v>0</v>
      </c>
      <c r="BG623" s="186">
        <f>IF(N623="zákl. přenesená",J623,0)</f>
        <v>0</v>
      </c>
      <c r="BH623" s="186">
        <f>IF(N623="sníž. přenesená",J623,0)</f>
        <v>0</v>
      </c>
      <c r="BI623" s="186">
        <f>IF(N623="nulová",J623,0)</f>
        <v>0</v>
      </c>
      <c r="BJ623" s="19" t="s">
        <v>86</v>
      </c>
      <c r="BK623" s="186">
        <f>ROUND(I623*H623,2)</f>
        <v>0</v>
      </c>
      <c r="BL623" s="19" t="s">
        <v>284</v>
      </c>
      <c r="BM623" s="185" t="s">
        <v>1570</v>
      </c>
    </row>
    <row r="624" s="13" customFormat="1">
      <c r="A624" s="13"/>
      <c r="B624" s="187"/>
      <c r="C624" s="13"/>
      <c r="D624" s="188" t="s">
        <v>155</v>
      </c>
      <c r="E624" s="189" t="s">
        <v>1</v>
      </c>
      <c r="F624" s="190" t="s">
        <v>1119</v>
      </c>
      <c r="G624" s="13"/>
      <c r="H624" s="189" t="s">
        <v>1</v>
      </c>
      <c r="I624" s="191"/>
      <c r="J624" s="13"/>
      <c r="K624" s="13"/>
      <c r="L624" s="187"/>
      <c r="M624" s="192"/>
      <c r="N624" s="193"/>
      <c r="O624" s="193"/>
      <c r="P624" s="193"/>
      <c r="Q624" s="193"/>
      <c r="R624" s="193"/>
      <c r="S624" s="193"/>
      <c r="T624" s="19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89" t="s">
        <v>155</v>
      </c>
      <c r="AU624" s="189" t="s">
        <v>88</v>
      </c>
      <c r="AV624" s="13" t="s">
        <v>86</v>
      </c>
      <c r="AW624" s="13" t="s">
        <v>34</v>
      </c>
      <c r="AX624" s="13" t="s">
        <v>78</v>
      </c>
      <c r="AY624" s="189" t="s">
        <v>143</v>
      </c>
    </row>
    <row r="625" s="14" customFormat="1">
      <c r="A625" s="14"/>
      <c r="B625" s="195"/>
      <c r="C625" s="14"/>
      <c r="D625" s="188" t="s">
        <v>155</v>
      </c>
      <c r="E625" s="196" t="s">
        <v>1</v>
      </c>
      <c r="F625" s="197" t="s">
        <v>1571</v>
      </c>
      <c r="G625" s="14"/>
      <c r="H625" s="198">
        <v>10.859999999999999</v>
      </c>
      <c r="I625" s="199"/>
      <c r="J625" s="14"/>
      <c r="K625" s="14"/>
      <c r="L625" s="195"/>
      <c r="M625" s="200"/>
      <c r="N625" s="201"/>
      <c r="O625" s="201"/>
      <c r="P625" s="201"/>
      <c r="Q625" s="201"/>
      <c r="R625" s="201"/>
      <c r="S625" s="201"/>
      <c r="T625" s="20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196" t="s">
        <v>155</v>
      </c>
      <c r="AU625" s="196" t="s">
        <v>88</v>
      </c>
      <c r="AV625" s="14" t="s">
        <v>88</v>
      </c>
      <c r="AW625" s="14" t="s">
        <v>34</v>
      </c>
      <c r="AX625" s="14" t="s">
        <v>78</v>
      </c>
      <c r="AY625" s="196" t="s">
        <v>143</v>
      </c>
    </row>
    <row r="626" s="14" customFormat="1">
      <c r="A626" s="14"/>
      <c r="B626" s="195"/>
      <c r="C626" s="14"/>
      <c r="D626" s="188" t="s">
        <v>155</v>
      </c>
      <c r="E626" s="196" t="s">
        <v>1</v>
      </c>
      <c r="F626" s="197" t="s">
        <v>1572</v>
      </c>
      <c r="G626" s="14"/>
      <c r="H626" s="198">
        <v>31.32</v>
      </c>
      <c r="I626" s="199"/>
      <c r="J626" s="14"/>
      <c r="K626" s="14"/>
      <c r="L626" s="195"/>
      <c r="M626" s="200"/>
      <c r="N626" s="201"/>
      <c r="O626" s="201"/>
      <c r="P626" s="201"/>
      <c r="Q626" s="201"/>
      <c r="R626" s="201"/>
      <c r="S626" s="201"/>
      <c r="T626" s="20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196" t="s">
        <v>155</v>
      </c>
      <c r="AU626" s="196" t="s">
        <v>88</v>
      </c>
      <c r="AV626" s="14" t="s">
        <v>88</v>
      </c>
      <c r="AW626" s="14" t="s">
        <v>34</v>
      </c>
      <c r="AX626" s="14" t="s">
        <v>78</v>
      </c>
      <c r="AY626" s="196" t="s">
        <v>143</v>
      </c>
    </row>
    <row r="627" s="13" customFormat="1">
      <c r="A627" s="13"/>
      <c r="B627" s="187"/>
      <c r="C627" s="13"/>
      <c r="D627" s="188" t="s">
        <v>155</v>
      </c>
      <c r="E627" s="189" t="s">
        <v>1</v>
      </c>
      <c r="F627" s="190" t="s">
        <v>1122</v>
      </c>
      <c r="G627" s="13"/>
      <c r="H627" s="189" t="s">
        <v>1</v>
      </c>
      <c r="I627" s="191"/>
      <c r="J627" s="13"/>
      <c r="K627" s="13"/>
      <c r="L627" s="187"/>
      <c r="M627" s="192"/>
      <c r="N627" s="193"/>
      <c r="O627" s="193"/>
      <c r="P627" s="193"/>
      <c r="Q627" s="193"/>
      <c r="R627" s="193"/>
      <c r="S627" s="193"/>
      <c r="T627" s="19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89" t="s">
        <v>155</v>
      </c>
      <c r="AU627" s="189" t="s">
        <v>88</v>
      </c>
      <c r="AV627" s="13" t="s">
        <v>86</v>
      </c>
      <c r="AW627" s="13" t="s">
        <v>34</v>
      </c>
      <c r="AX627" s="13" t="s">
        <v>78</v>
      </c>
      <c r="AY627" s="189" t="s">
        <v>143</v>
      </c>
    </row>
    <row r="628" s="14" customFormat="1">
      <c r="A628" s="14"/>
      <c r="B628" s="195"/>
      <c r="C628" s="14"/>
      <c r="D628" s="188" t="s">
        <v>155</v>
      </c>
      <c r="E628" s="196" t="s">
        <v>1</v>
      </c>
      <c r="F628" s="197" t="s">
        <v>1573</v>
      </c>
      <c r="G628" s="14"/>
      <c r="H628" s="198">
        <v>4.1399999999999997</v>
      </c>
      <c r="I628" s="199"/>
      <c r="J628" s="14"/>
      <c r="K628" s="14"/>
      <c r="L628" s="195"/>
      <c r="M628" s="200"/>
      <c r="N628" s="201"/>
      <c r="O628" s="201"/>
      <c r="P628" s="201"/>
      <c r="Q628" s="201"/>
      <c r="R628" s="201"/>
      <c r="S628" s="201"/>
      <c r="T628" s="20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196" t="s">
        <v>155</v>
      </c>
      <c r="AU628" s="196" t="s">
        <v>88</v>
      </c>
      <c r="AV628" s="14" t="s">
        <v>88</v>
      </c>
      <c r="AW628" s="14" t="s">
        <v>34</v>
      </c>
      <c r="AX628" s="14" t="s">
        <v>78</v>
      </c>
      <c r="AY628" s="196" t="s">
        <v>143</v>
      </c>
    </row>
    <row r="629" s="13" customFormat="1">
      <c r="A629" s="13"/>
      <c r="B629" s="187"/>
      <c r="C629" s="13"/>
      <c r="D629" s="188" t="s">
        <v>155</v>
      </c>
      <c r="E629" s="189" t="s">
        <v>1</v>
      </c>
      <c r="F629" s="190" t="s">
        <v>1124</v>
      </c>
      <c r="G629" s="13"/>
      <c r="H629" s="189" t="s">
        <v>1</v>
      </c>
      <c r="I629" s="191"/>
      <c r="J629" s="13"/>
      <c r="K629" s="13"/>
      <c r="L629" s="187"/>
      <c r="M629" s="192"/>
      <c r="N629" s="193"/>
      <c r="O629" s="193"/>
      <c r="P629" s="193"/>
      <c r="Q629" s="193"/>
      <c r="R629" s="193"/>
      <c r="S629" s="193"/>
      <c r="T629" s="19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89" t="s">
        <v>155</v>
      </c>
      <c r="AU629" s="189" t="s">
        <v>88</v>
      </c>
      <c r="AV629" s="13" t="s">
        <v>86</v>
      </c>
      <c r="AW629" s="13" t="s">
        <v>34</v>
      </c>
      <c r="AX629" s="13" t="s">
        <v>78</v>
      </c>
      <c r="AY629" s="189" t="s">
        <v>143</v>
      </c>
    </row>
    <row r="630" s="14" customFormat="1">
      <c r="A630" s="14"/>
      <c r="B630" s="195"/>
      <c r="C630" s="14"/>
      <c r="D630" s="188" t="s">
        <v>155</v>
      </c>
      <c r="E630" s="196" t="s">
        <v>1</v>
      </c>
      <c r="F630" s="197" t="s">
        <v>1574</v>
      </c>
      <c r="G630" s="14"/>
      <c r="H630" s="198">
        <v>3.3300000000000001</v>
      </c>
      <c r="I630" s="199"/>
      <c r="J630" s="14"/>
      <c r="K630" s="14"/>
      <c r="L630" s="195"/>
      <c r="M630" s="200"/>
      <c r="N630" s="201"/>
      <c r="O630" s="201"/>
      <c r="P630" s="201"/>
      <c r="Q630" s="201"/>
      <c r="R630" s="201"/>
      <c r="S630" s="201"/>
      <c r="T630" s="20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196" t="s">
        <v>155</v>
      </c>
      <c r="AU630" s="196" t="s">
        <v>88</v>
      </c>
      <c r="AV630" s="14" t="s">
        <v>88</v>
      </c>
      <c r="AW630" s="14" t="s">
        <v>34</v>
      </c>
      <c r="AX630" s="14" t="s">
        <v>78</v>
      </c>
      <c r="AY630" s="196" t="s">
        <v>143</v>
      </c>
    </row>
    <row r="631" s="15" customFormat="1">
      <c r="A631" s="15"/>
      <c r="B631" s="203"/>
      <c r="C631" s="15"/>
      <c r="D631" s="188" t="s">
        <v>155</v>
      </c>
      <c r="E631" s="204" t="s">
        <v>1</v>
      </c>
      <c r="F631" s="205" t="s">
        <v>163</v>
      </c>
      <c r="G631" s="15"/>
      <c r="H631" s="206">
        <v>49.649999999999999</v>
      </c>
      <c r="I631" s="207"/>
      <c r="J631" s="15"/>
      <c r="K631" s="15"/>
      <c r="L631" s="203"/>
      <c r="M631" s="208"/>
      <c r="N631" s="209"/>
      <c r="O631" s="209"/>
      <c r="P631" s="209"/>
      <c r="Q631" s="209"/>
      <c r="R631" s="209"/>
      <c r="S631" s="209"/>
      <c r="T631" s="210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04" t="s">
        <v>155</v>
      </c>
      <c r="AU631" s="204" t="s">
        <v>88</v>
      </c>
      <c r="AV631" s="15" t="s">
        <v>149</v>
      </c>
      <c r="AW631" s="15" t="s">
        <v>34</v>
      </c>
      <c r="AX631" s="15" t="s">
        <v>86</v>
      </c>
      <c r="AY631" s="204" t="s">
        <v>143</v>
      </c>
    </row>
    <row r="632" s="2" customFormat="1" ht="24.15" customHeight="1">
      <c r="A632" s="38"/>
      <c r="B632" s="172"/>
      <c r="C632" s="173" t="s">
        <v>1575</v>
      </c>
      <c r="D632" s="173" t="s">
        <v>145</v>
      </c>
      <c r="E632" s="174" t="s">
        <v>1576</v>
      </c>
      <c r="F632" s="175" t="s">
        <v>1577</v>
      </c>
      <c r="G632" s="176" t="s">
        <v>153</v>
      </c>
      <c r="H632" s="177">
        <v>117.081</v>
      </c>
      <c r="I632" s="178"/>
      <c r="J632" s="179">
        <f>ROUND(I632*H632,2)</f>
        <v>0</v>
      </c>
      <c r="K632" s="180"/>
      <c r="L632" s="39"/>
      <c r="M632" s="181" t="s">
        <v>1</v>
      </c>
      <c r="N632" s="182" t="s">
        <v>43</v>
      </c>
      <c r="O632" s="77"/>
      <c r="P632" s="183">
        <f>O632*H632</f>
        <v>0</v>
      </c>
      <c r="Q632" s="183">
        <v>0.0073000000000000001</v>
      </c>
      <c r="R632" s="183">
        <f>Q632*H632</f>
        <v>0.85469130000000004</v>
      </c>
      <c r="S632" s="183">
        <v>0</v>
      </c>
      <c r="T632" s="184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185" t="s">
        <v>284</v>
      </c>
      <c r="AT632" s="185" t="s">
        <v>145</v>
      </c>
      <c r="AU632" s="185" t="s">
        <v>88</v>
      </c>
      <c r="AY632" s="19" t="s">
        <v>143</v>
      </c>
      <c r="BE632" s="186">
        <f>IF(N632="základní",J632,0)</f>
        <v>0</v>
      </c>
      <c r="BF632" s="186">
        <f>IF(N632="snížená",J632,0)</f>
        <v>0</v>
      </c>
      <c r="BG632" s="186">
        <f>IF(N632="zákl. přenesená",J632,0)</f>
        <v>0</v>
      </c>
      <c r="BH632" s="186">
        <f>IF(N632="sníž. přenesená",J632,0)</f>
        <v>0</v>
      </c>
      <c r="BI632" s="186">
        <f>IF(N632="nulová",J632,0)</f>
        <v>0</v>
      </c>
      <c r="BJ632" s="19" t="s">
        <v>86</v>
      </c>
      <c r="BK632" s="186">
        <f>ROUND(I632*H632,2)</f>
        <v>0</v>
      </c>
      <c r="BL632" s="19" t="s">
        <v>284</v>
      </c>
      <c r="BM632" s="185" t="s">
        <v>1578</v>
      </c>
    </row>
    <row r="633" s="14" customFormat="1">
      <c r="A633" s="14"/>
      <c r="B633" s="195"/>
      <c r="C633" s="14"/>
      <c r="D633" s="188" t="s">
        <v>155</v>
      </c>
      <c r="E633" s="196" t="s">
        <v>1</v>
      </c>
      <c r="F633" s="197" t="s">
        <v>1579</v>
      </c>
      <c r="G633" s="14"/>
      <c r="H633" s="198">
        <v>117.081</v>
      </c>
      <c r="I633" s="199"/>
      <c r="J633" s="14"/>
      <c r="K633" s="14"/>
      <c r="L633" s="195"/>
      <c r="M633" s="200"/>
      <c r="N633" s="201"/>
      <c r="O633" s="201"/>
      <c r="P633" s="201"/>
      <c r="Q633" s="201"/>
      <c r="R633" s="201"/>
      <c r="S633" s="201"/>
      <c r="T633" s="20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196" t="s">
        <v>155</v>
      </c>
      <c r="AU633" s="196" t="s">
        <v>88</v>
      </c>
      <c r="AV633" s="14" t="s">
        <v>88</v>
      </c>
      <c r="AW633" s="14" t="s">
        <v>34</v>
      </c>
      <c r="AX633" s="14" t="s">
        <v>86</v>
      </c>
      <c r="AY633" s="196" t="s">
        <v>143</v>
      </c>
    </row>
    <row r="634" s="2" customFormat="1" ht="16.5" customHeight="1">
      <c r="A634" s="38"/>
      <c r="B634" s="172"/>
      <c r="C634" s="219" t="s">
        <v>1580</v>
      </c>
      <c r="D634" s="219" t="s">
        <v>367</v>
      </c>
      <c r="E634" s="220" t="s">
        <v>1581</v>
      </c>
      <c r="F634" s="221" t="s">
        <v>1582</v>
      </c>
      <c r="G634" s="222" t="s">
        <v>153</v>
      </c>
      <c r="H634" s="223">
        <v>134.643</v>
      </c>
      <c r="I634" s="224"/>
      <c r="J634" s="225">
        <f>ROUND(I634*H634,2)</f>
        <v>0</v>
      </c>
      <c r="K634" s="226"/>
      <c r="L634" s="227"/>
      <c r="M634" s="228" t="s">
        <v>1</v>
      </c>
      <c r="N634" s="229" t="s">
        <v>43</v>
      </c>
      <c r="O634" s="77"/>
      <c r="P634" s="183">
        <f>O634*H634</f>
        <v>0</v>
      </c>
      <c r="Q634" s="183">
        <v>0.0118</v>
      </c>
      <c r="R634" s="183">
        <f>Q634*H634</f>
        <v>1.5887874</v>
      </c>
      <c r="S634" s="183">
        <v>0</v>
      </c>
      <c r="T634" s="184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185" t="s">
        <v>382</v>
      </c>
      <c r="AT634" s="185" t="s">
        <v>367</v>
      </c>
      <c r="AU634" s="185" t="s">
        <v>88</v>
      </c>
      <c r="AY634" s="19" t="s">
        <v>143</v>
      </c>
      <c r="BE634" s="186">
        <f>IF(N634="základní",J634,0)</f>
        <v>0</v>
      </c>
      <c r="BF634" s="186">
        <f>IF(N634="snížená",J634,0)</f>
        <v>0</v>
      </c>
      <c r="BG634" s="186">
        <f>IF(N634="zákl. přenesená",J634,0)</f>
        <v>0</v>
      </c>
      <c r="BH634" s="186">
        <f>IF(N634="sníž. přenesená",J634,0)</f>
        <v>0</v>
      </c>
      <c r="BI634" s="186">
        <f>IF(N634="nulová",J634,0)</f>
        <v>0</v>
      </c>
      <c r="BJ634" s="19" t="s">
        <v>86</v>
      </c>
      <c r="BK634" s="186">
        <f>ROUND(I634*H634,2)</f>
        <v>0</v>
      </c>
      <c r="BL634" s="19" t="s">
        <v>284</v>
      </c>
      <c r="BM634" s="185" t="s">
        <v>1583</v>
      </c>
    </row>
    <row r="635" s="14" customFormat="1">
      <c r="A635" s="14"/>
      <c r="B635" s="195"/>
      <c r="C635" s="14"/>
      <c r="D635" s="188" t="s">
        <v>155</v>
      </c>
      <c r="E635" s="196" t="s">
        <v>1</v>
      </c>
      <c r="F635" s="197" t="s">
        <v>1584</v>
      </c>
      <c r="G635" s="14"/>
      <c r="H635" s="198">
        <v>134.643</v>
      </c>
      <c r="I635" s="199"/>
      <c r="J635" s="14"/>
      <c r="K635" s="14"/>
      <c r="L635" s="195"/>
      <c r="M635" s="200"/>
      <c r="N635" s="201"/>
      <c r="O635" s="201"/>
      <c r="P635" s="201"/>
      <c r="Q635" s="201"/>
      <c r="R635" s="201"/>
      <c r="S635" s="201"/>
      <c r="T635" s="20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196" t="s">
        <v>155</v>
      </c>
      <c r="AU635" s="196" t="s">
        <v>88</v>
      </c>
      <c r="AV635" s="14" t="s">
        <v>88</v>
      </c>
      <c r="AW635" s="14" t="s">
        <v>34</v>
      </c>
      <c r="AX635" s="14" t="s">
        <v>86</v>
      </c>
      <c r="AY635" s="196" t="s">
        <v>143</v>
      </c>
    </row>
    <row r="636" s="2" customFormat="1" ht="24.15" customHeight="1">
      <c r="A636" s="38"/>
      <c r="B636" s="172"/>
      <c r="C636" s="173" t="s">
        <v>1585</v>
      </c>
      <c r="D636" s="173" t="s">
        <v>145</v>
      </c>
      <c r="E636" s="174" t="s">
        <v>1586</v>
      </c>
      <c r="F636" s="175" t="s">
        <v>1587</v>
      </c>
      <c r="G636" s="176" t="s">
        <v>626</v>
      </c>
      <c r="H636" s="230"/>
      <c r="I636" s="178"/>
      <c r="J636" s="179">
        <f>ROUND(I636*H636,2)</f>
        <v>0</v>
      </c>
      <c r="K636" s="180"/>
      <c r="L636" s="39"/>
      <c r="M636" s="181" t="s">
        <v>1</v>
      </c>
      <c r="N636" s="182" t="s">
        <v>43</v>
      </c>
      <c r="O636" s="77"/>
      <c r="P636" s="183">
        <f>O636*H636</f>
        <v>0</v>
      </c>
      <c r="Q636" s="183">
        <v>0</v>
      </c>
      <c r="R636" s="183">
        <f>Q636*H636</f>
        <v>0</v>
      </c>
      <c r="S636" s="183">
        <v>0</v>
      </c>
      <c r="T636" s="184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185" t="s">
        <v>284</v>
      </c>
      <c r="AT636" s="185" t="s">
        <v>145</v>
      </c>
      <c r="AU636" s="185" t="s">
        <v>88</v>
      </c>
      <c r="AY636" s="19" t="s">
        <v>143</v>
      </c>
      <c r="BE636" s="186">
        <f>IF(N636="základní",J636,0)</f>
        <v>0</v>
      </c>
      <c r="BF636" s="186">
        <f>IF(N636="snížená",J636,0)</f>
        <v>0</v>
      </c>
      <c r="BG636" s="186">
        <f>IF(N636="zákl. přenesená",J636,0)</f>
        <v>0</v>
      </c>
      <c r="BH636" s="186">
        <f>IF(N636="sníž. přenesená",J636,0)</f>
        <v>0</v>
      </c>
      <c r="BI636" s="186">
        <f>IF(N636="nulová",J636,0)</f>
        <v>0</v>
      </c>
      <c r="BJ636" s="19" t="s">
        <v>86</v>
      </c>
      <c r="BK636" s="186">
        <f>ROUND(I636*H636,2)</f>
        <v>0</v>
      </c>
      <c r="BL636" s="19" t="s">
        <v>284</v>
      </c>
      <c r="BM636" s="185" t="s">
        <v>1588</v>
      </c>
    </row>
    <row r="637" s="12" customFormat="1" ht="22.8" customHeight="1">
      <c r="A637" s="12"/>
      <c r="B637" s="159"/>
      <c r="C637" s="12"/>
      <c r="D637" s="160" t="s">
        <v>77</v>
      </c>
      <c r="E637" s="170" t="s">
        <v>1589</v>
      </c>
      <c r="F637" s="170" t="s">
        <v>1590</v>
      </c>
      <c r="G637" s="12"/>
      <c r="H637" s="12"/>
      <c r="I637" s="162"/>
      <c r="J637" s="171">
        <f>BK637</f>
        <v>0</v>
      </c>
      <c r="K637" s="12"/>
      <c r="L637" s="159"/>
      <c r="M637" s="164"/>
      <c r="N637" s="165"/>
      <c r="O637" s="165"/>
      <c r="P637" s="166">
        <f>SUM(P638:P658)</f>
        <v>0</v>
      </c>
      <c r="Q637" s="165"/>
      <c r="R637" s="166">
        <f>SUM(R638:R658)</f>
        <v>0.084655079999999994</v>
      </c>
      <c r="S637" s="165"/>
      <c r="T637" s="167">
        <f>SUM(T638:T658)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160" t="s">
        <v>88</v>
      </c>
      <c r="AT637" s="168" t="s">
        <v>77</v>
      </c>
      <c r="AU637" s="168" t="s">
        <v>86</v>
      </c>
      <c r="AY637" s="160" t="s">
        <v>143</v>
      </c>
      <c r="BK637" s="169">
        <f>SUM(BK638:BK658)</f>
        <v>0</v>
      </c>
    </row>
    <row r="638" s="2" customFormat="1" ht="24.15" customHeight="1">
      <c r="A638" s="38"/>
      <c r="B638" s="172"/>
      <c r="C638" s="173" t="s">
        <v>1591</v>
      </c>
      <c r="D638" s="173" t="s">
        <v>145</v>
      </c>
      <c r="E638" s="174" t="s">
        <v>1592</v>
      </c>
      <c r="F638" s="175" t="s">
        <v>1593</v>
      </c>
      <c r="G638" s="176" t="s">
        <v>153</v>
      </c>
      <c r="H638" s="177">
        <v>172.99600000000001</v>
      </c>
      <c r="I638" s="178"/>
      <c r="J638" s="179">
        <f>ROUND(I638*H638,2)</f>
        <v>0</v>
      </c>
      <c r="K638" s="180"/>
      <c r="L638" s="39"/>
      <c r="M638" s="181" t="s">
        <v>1</v>
      </c>
      <c r="N638" s="182" t="s">
        <v>43</v>
      </c>
      <c r="O638" s="77"/>
      <c r="P638" s="183">
        <f>O638*H638</f>
        <v>0</v>
      </c>
      <c r="Q638" s="183">
        <v>0.00020000000000000001</v>
      </c>
      <c r="R638" s="183">
        <f>Q638*H638</f>
        <v>0.034599200000000004</v>
      </c>
      <c r="S638" s="183">
        <v>0</v>
      </c>
      <c r="T638" s="184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185" t="s">
        <v>284</v>
      </c>
      <c r="AT638" s="185" t="s">
        <v>145</v>
      </c>
      <c r="AU638" s="185" t="s">
        <v>88</v>
      </c>
      <c r="AY638" s="19" t="s">
        <v>143</v>
      </c>
      <c r="BE638" s="186">
        <f>IF(N638="základní",J638,0)</f>
        <v>0</v>
      </c>
      <c r="BF638" s="186">
        <f>IF(N638="snížená",J638,0)</f>
        <v>0</v>
      </c>
      <c r="BG638" s="186">
        <f>IF(N638="zákl. přenesená",J638,0)</f>
        <v>0</v>
      </c>
      <c r="BH638" s="186">
        <f>IF(N638="sníž. přenesená",J638,0)</f>
        <v>0</v>
      </c>
      <c r="BI638" s="186">
        <f>IF(N638="nulová",J638,0)</f>
        <v>0</v>
      </c>
      <c r="BJ638" s="19" t="s">
        <v>86</v>
      </c>
      <c r="BK638" s="186">
        <f>ROUND(I638*H638,2)</f>
        <v>0</v>
      </c>
      <c r="BL638" s="19" t="s">
        <v>284</v>
      </c>
      <c r="BM638" s="185" t="s">
        <v>1594</v>
      </c>
    </row>
    <row r="639" s="13" customFormat="1">
      <c r="A639" s="13"/>
      <c r="B639" s="187"/>
      <c r="C639" s="13"/>
      <c r="D639" s="188" t="s">
        <v>155</v>
      </c>
      <c r="E639" s="189" t="s">
        <v>1</v>
      </c>
      <c r="F639" s="190" t="s">
        <v>1595</v>
      </c>
      <c r="G639" s="13"/>
      <c r="H639" s="189" t="s">
        <v>1</v>
      </c>
      <c r="I639" s="191"/>
      <c r="J639" s="13"/>
      <c r="K639" s="13"/>
      <c r="L639" s="187"/>
      <c r="M639" s="192"/>
      <c r="N639" s="193"/>
      <c r="O639" s="193"/>
      <c r="P639" s="193"/>
      <c r="Q639" s="193"/>
      <c r="R639" s="193"/>
      <c r="S639" s="193"/>
      <c r="T639" s="19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89" t="s">
        <v>155</v>
      </c>
      <c r="AU639" s="189" t="s">
        <v>88</v>
      </c>
      <c r="AV639" s="13" t="s">
        <v>86</v>
      </c>
      <c r="AW639" s="13" t="s">
        <v>34</v>
      </c>
      <c r="AX639" s="13" t="s">
        <v>78</v>
      </c>
      <c r="AY639" s="189" t="s">
        <v>143</v>
      </c>
    </row>
    <row r="640" s="13" customFormat="1">
      <c r="A640" s="13"/>
      <c r="B640" s="187"/>
      <c r="C640" s="13"/>
      <c r="D640" s="188" t="s">
        <v>155</v>
      </c>
      <c r="E640" s="189" t="s">
        <v>1</v>
      </c>
      <c r="F640" s="190" t="s">
        <v>1105</v>
      </c>
      <c r="G640" s="13"/>
      <c r="H640" s="189" t="s">
        <v>1</v>
      </c>
      <c r="I640" s="191"/>
      <c r="J640" s="13"/>
      <c r="K640" s="13"/>
      <c r="L640" s="187"/>
      <c r="M640" s="192"/>
      <c r="N640" s="193"/>
      <c r="O640" s="193"/>
      <c r="P640" s="193"/>
      <c r="Q640" s="193"/>
      <c r="R640" s="193"/>
      <c r="S640" s="193"/>
      <c r="T640" s="19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89" t="s">
        <v>155</v>
      </c>
      <c r="AU640" s="189" t="s">
        <v>88</v>
      </c>
      <c r="AV640" s="13" t="s">
        <v>86</v>
      </c>
      <c r="AW640" s="13" t="s">
        <v>34</v>
      </c>
      <c r="AX640" s="13" t="s">
        <v>78</v>
      </c>
      <c r="AY640" s="189" t="s">
        <v>143</v>
      </c>
    </row>
    <row r="641" s="14" customFormat="1">
      <c r="A641" s="14"/>
      <c r="B641" s="195"/>
      <c r="C641" s="14"/>
      <c r="D641" s="188" t="s">
        <v>155</v>
      </c>
      <c r="E641" s="196" t="s">
        <v>1</v>
      </c>
      <c r="F641" s="197" t="s">
        <v>1106</v>
      </c>
      <c r="G641" s="14"/>
      <c r="H641" s="198">
        <v>53.880000000000003</v>
      </c>
      <c r="I641" s="199"/>
      <c r="J641" s="14"/>
      <c r="K641" s="14"/>
      <c r="L641" s="195"/>
      <c r="M641" s="200"/>
      <c r="N641" s="201"/>
      <c r="O641" s="201"/>
      <c r="P641" s="201"/>
      <c r="Q641" s="201"/>
      <c r="R641" s="201"/>
      <c r="S641" s="201"/>
      <c r="T641" s="20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196" t="s">
        <v>155</v>
      </c>
      <c r="AU641" s="196" t="s">
        <v>88</v>
      </c>
      <c r="AV641" s="14" t="s">
        <v>88</v>
      </c>
      <c r="AW641" s="14" t="s">
        <v>34</v>
      </c>
      <c r="AX641" s="14" t="s">
        <v>78</v>
      </c>
      <c r="AY641" s="196" t="s">
        <v>143</v>
      </c>
    </row>
    <row r="642" s="13" customFormat="1">
      <c r="A642" s="13"/>
      <c r="B642" s="187"/>
      <c r="C642" s="13"/>
      <c r="D642" s="188" t="s">
        <v>155</v>
      </c>
      <c r="E642" s="189" t="s">
        <v>1</v>
      </c>
      <c r="F642" s="190" t="s">
        <v>1107</v>
      </c>
      <c r="G642" s="13"/>
      <c r="H642" s="189" t="s">
        <v>1</v>
      </c>
      <c r="I642" s="191"/>
      <c r="J642" s="13"/>
      <c r="K642" s="13"/>
      <c r="L642" s="187"/>
      <c r="M642" s="192"/>
      <c r="N642" s="193"/>
      <c r="O642" s="193"/>
      <c r="P642" s="193"/>
      <c r="Q642" s="193"/>
      <c r="R642" s="193"/>
      <c r="S642" s="193"/>
      <c r="T642" s="19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89" t="s">
        <v>155</v>
      </c>
      <c r="AU642" s="189" t="s">
        <v>88</v>
      </c>
      <c r="AV642" s="13" t="s">
        <v>86</v>
      </c>
      <c r="AW642" s="13" t="s">
        <v>34</v>
      </c>
      <c r="AX642" s="13" t="s">
        <v>78</v>
      </c>
      <c r="AY642" s="189" t="s">
        <v>143</v>
      </c>
    </row>
    <row r="643" s="14" customFormat="1">
      <c r="A643" s="14"/>
      <c r="B643" s="195"/>
      <c r="C643" s="14"/>
      <c r="D643" s="188" t="s">
        <v>155</v>
      </c>
      <c r="E643" s="196" t="s">
        <v>1</v>
      </c>
      <c r="F643" s="197" t="s">
        <v>1108</v>
      </c>
      <c r="G643" s="14"/>
      <c r="H643" s="198">
        <v>16.379999999999999</v>
      </c>
      <c r="I643" s="199"/>
      <c r="J643" s="14"/>
      <c r="K643" s="14"/>
      <c r="L643" s="195"/>
      <c r="M643" s="200"/>
      <c r="N643" s="201"/>
      <c r="O643" s="201"/>
      <c r="P643" s="201"/>
      <c r="Q643" s="201"/>
      <c r="R643" s="201"/>
      <c r="S643" s="201"/>
      <c r="T643" s="20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196" t="s">
        <v>155</v>
      </c>
      <c r="AU643" s="196" t="s">
        <v>88</v>
      </c>
      <c r="AV643" s="14" t="s">
        <v>88</v>
      </c>
      <c r="AW643" s="14" t="s">
        <v>34</v>
      </c>
      <c r="AX643" s="14" t="s">
        <v>78</v>
      </c>
      <c r="AY643" s="196" t="s">
        <v>143</v>
      </c>
    </row>
    <row r="644" s="15" customFormat="1">
      <c r="A644" s="15"/>
      <c r="B644" s="203"/>
      <c r="C644" s="15"/>
      <c r="D644" s="188" t="s">
        <v>155</v>
      </c>
      <c r="E644" s="204" t="s">
        <v>1</v>
      </c>
      <c r="F644" s="205" t="s">
        <v>163</v>
      </c>
      <c r="G644" s="15"/>
      <c r="H644" s="206">
        <v>70.260000000000005</v>
      </c>
      <c r="I644" s="207"/>
      <c r="J644" s="15"/>
      <c r="K644" s="15"/>
      <c r="L644" s="203"/>
      <c r="M644" s="208"/>
      <c r="N644" s="209"/>
      <c r="O644" s="209"/>
      <c r="P644" s="209"/>
      <c r="Q644" s="209"/>
      <c r="R644" s="209"/>
      <c r="S644" s="209"/>
      <c r="T644" s="210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04" t="s">
        <v>155</v>
      </c>
      <c r="AU644" s="204" t="s">
        <v>88</v>
      </c>
      <c r="AV644" s="15" t="s">
        <v>149</v>
      </c>
      <c r="AW644" s="15" t="s">
        <v>34</v>
      </c>
      <c r="AX644" s="15" t="s">
        <v>78</v>
      </c>
      <c r="AY644" s="204" t="s">
        <v>143</v>
      </c>
    </row>
    <row r="645" s="13" customFormat="1">
      <c r="A645" s="13"/>
      <c r="B645" s="187"/>
      <c r="C645" s="13"/>
      <c r="D645" s="188" t="s">
        <v>155</v>
      </c>
      <c r="E645" s="189" t="s">
        <v>1</v>
      </c>
      <c r="F645" s="190" t="s">
        <v>1115</v>
      </c>
      <c r="G645" s="13"/>
      <c r="H645" s="189" t="s">
        <v>1</v>
      </c>
      <c r="I645" s="191"/>
      <c r="J645" s="13"/>
      <c r="K645" s="13"/>
      <c r="L645" s="187"/>
      <c r="M645" s="192"/>
      <c r="N645" s="193"/>
      <c r="O645" s="193"/>
      <c r="P645" s="193"/>
      <c r="Q645" s="193"/>
      <c r="R645" s="193"/>
      <c r="S645" s="193"/>
      <c r="T645" s="19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189" t="s">
        <v>155</v>
      </c>
      <c r="AU645" s="189" t="s">
        <v>88</v>
      </c>
      <c r="AV645" s="13" t="s">
        <v>86</v>
      </c>
      <c r="AW645" s="13" t="s">
        <v>34</v>
      </c>
      <c r="AX645" s="13" t="s">
        <v>78</v>
      </c>
      <c r="AY645" s="189" t="s">
        <v>143</v>
      </c>
    </row>
    <row r="646" s="14" customFormat="1">
      <c r="A646" s="14"/>
      <c r="B646" s="195"/>
      <c r="C646" s="14"/>
      <c r="D646" s="188" t="s">
        <v>155</v>
      </c>
      <c r="E646" s="196" t="s">
        <v>1</v>
      </c>
      <c r="F646" s="197" t="s">
        <v>1596</v>
      </c>
      <c r="G646" s="14"/>
      <c r="H646" s="198">
        <v>88</v>
      </c>
      <c r="I646" s="199"/>
      <c r="J646" s="14"/>
      <c r="K646" s="14"/>
      <c r="L646" s="195"/>
      <c r="M646" s="200"/>
      <c r="N646" s="201"/>
      <c r="O646" s="201"/>
      <c r="P646" s="201"/>
      <c r="Q646" s="201"/>
      <c r="R646" s="201"/>
      <c r="S646" s="201"/>
      <c r="T646" s="20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196" t="s">
        <v>155</v>
      </c>
      <c r="AU646" s="196" t="s">
        <v>88</v>
      </c>
      <c r="AV646" s="14" t="s">
        <v>88</v>
      </c>
      <c r="AW646" s="14" t="s">
        <v>34</v>
      </c>
      <c r="AX646" s="14" t="s">
        <v>78</v>
      </c>
      <c r="AY646" s="196" t="s">
        <v>143</v>
      </c>
    </row>
    <row r="647" s="13" customFormat="1">
      <c r="A647" s="13"/>
      <c r="B647" s="187"/>
      <c r="C647" s="13"/>
      <c r="D647" s="188" t="s">
        <v>155</v>
      </c>
      <c r="E647" s="189" t="s">
        <v>1</v>
      </c>
      <c r="F647" s="190" t="s">
        <v>1119</v>
      </c>
      <c r="G647" s="13"/>
      <c r="H647" s="189" t="s">
        <v>1</v>
      </c>
      <c r="I647" s="191"/>
      <c r="J647" s="13"/>
      <c r="K647" s="13"/>
      <c r="L647" s="187"/>
      <c r="M647" s="192"/>
      <c r="N647" s="193"/>
      <c r="O647" s="193"/>
      <c r="P647" s="193"/>
      <c r="Q647" s="193"/>
      <c r="R647" s="193"/>
      <c r="S647" s="193"/>
      <c r="T647" s="19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189" t="s">
        <v>155</v>
      </c>
      <c r="AU647" s="189" t="s">
        <v>88</v>
      </c>
      <c r="AV647" s="13" t="s">
        <v>86</v>
      </c>
      <c r="AW647" s="13" t="s">
        <v>34</v>
      </c>
      <c r="AX647" s="13" t="s">
        <v>78</v>
      </c>
      <c r="AY647" s="189" t="s">
        <v>143</v>
      </c>
    </row>
    <row r="648" s="14" customFormat="1">
      <c r="A648" s="14"/>
      <c r="B648" s="195"/>
      <c r="C648" s="14"/>
      <c r="D648" s="188" t="s">
        <v>155</v>
      </c>
      <c r="E648" s="196" t="s">
        <v>1</v>
      </c>
      <c r="F648" s="197" t="s">
        <v>1120</v>
      </c>
      <c r="G648" s="14"/>
      <c r="H648" s="198">
        <v>31.132000000000001</v>
      </c>
      <c r="I648" s="199"/>
      <c r="J648" s="14"/>
      <c r="K648" s="14"/>
      <c r="L648" s="195"/>
      <c r="M648" s="200"/>
      <c r="N648" s="201"/>
      <c r="O648" s="201"/>
      <c r="P648" s="201"/>
      <c r="Q648" s="201"/>
      <c r="R648" s="201"/>
      <c r="S648" s="201"/>
      <c r="T648" s="20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196" t="s">
        <v>155</v>
      </c>
      <c r="AU648" s="196" t="s">
        <v>88</v>
      </c>
      <c r="AV648" s="14" t="s">
        <v>88</v>
      </c>
      <c r="AW648" s="14" t="s">
        <v>34</v>
      </c>
      <c r="AX648" s="14" t="s">
        <v>78</v>
      </c>
      <c r="AY648" s="196" t="s">
        <v>143</v>
      </c>
    </row>
    <row r="649" s="13" customFormat="1">
      <c r="A649" s="13"/>
      <c r="B649" s="187"/>
      <c r="C649" s="13"/>
      <c r="D649" s="188" t="s">
        <v>155</v>
      </c>
      <c r="E649" s="189" t="s">
        <v>1</v>
      </c>
      <c r="F649" s="190" t="s">
        <v>1122</v>
      </c>
      <c r="G649" s="13"/>
      <c r="H649" s="189" t="s">
        <v>1</v>
      </c>
      <c r="I649" s="191"/>
      <c r="J649" s="13"/>
      <c r="K649" s="13"/>
      <c r="L649" s="187"/>
      <c r="M649" s="192"/>
      <c r="N649" s="193"/>
      <c r="O649" s="193"/>
      <c r="P649" s="193"/>
      <c r="Q649" s="193"/>
      <c r="R649" s="193"/>
      <c r="S649" s="193"/>
      <c r="T649" s="19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89" t="s">
        <v>155</v>
      </c>
      <c r="AU649" s="189" t="s">
        <v>88</v>
      </c>
      <c r="AV649" s="13" t="s">
        <v>86</v>
      </c>
      <c r="AW649" s="13" t="s">
        <v>34</v>
      </c>
      <c r="AX649" s="13" t="s">
        <v>78</v>
      </c>
      <c r="AY649" s="189" t="s">
        <v>143</v>
      </c>
    </row>
    <row r="650" s="14" customFormat="1">
      <c r="A650" s="14"/>
      <c r="B650" s="195"/>
      <c r="C650" s="14"/>
      <c r="D650" s="188" t="s">
        <v>155</v>
      </c>
      <c r="E650" s="196" t="s">
        <v>1</v>
      </c>
      <c r="F650" s="197" t="s">
        <v>1123</v>
      </c>
      <c r="G650" s="14"/>
      <c r="H650" s="198">
        <v>11.868</v>
      </c>
      <c r="I650" s="199"/>
      <c r="J650" s="14"/>
      <c r="K650" s="14"/>
      <c r="L650" s="195"/>
      <c r="M650" s="200"/>
      <c r="N650" s="201"/>
      <c r="O650" s="201"/>
      <c r="P650" s="201"/>
      <c r="Q650" s="201"/>
      <c r="R650" s="201"/>
      <c r="S650" s="201"/>
      <c r="T650" s="20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196" t="s">
        <v>155</v>
      </c>
      <c r="AU650" s="196" t="s">
        <v>88</v>
      </c>
      <c r="AV650" s="14" t="s">
        <v>88</v>
      </c>
      <c r="AW650" s="14" t="s">
        <v>34</v>
      </c>
      <c r="AX650" s="14" t="s">
        <v>78</v>
      </c>
      <c r="AY650" s="196" t="s">
        <v>143</v>
      </c>
    </row>
    <row r="651" s="13" customFormat="1">
      <c r="A651" s="13"/>
      <c r="B651" s="187"/>
      <c r="C651" s="13"/>
      <c r="D651" s="188" t="s">
        <v>155</v>
      </c>
      <c r="E651" s="189" t="s">
        <v>1</v>
      </c>
      <c r="F651" s="190" t="s">
        <v>1124</v>
      </c>
      <c r="G651" s="13"/>
      <c r="H651" s="189" t="s">
        <v>1</v>
      </c>
      <c r="I651" s="191"/>
      <c r="J651" s="13"/>
      <c r="K651" s="13"/>
      <c r="L651" s="187"/>
      <c r="M651" s="192"/>
      <c r="N651" s="193"/>
      <c r="O651" s="193"/>
      <c r="P651" s="193"/>
      <c r="Q651" s="193"/>
      <c r="R651" s="193"/>
      <c r="S651" s="193"/>
      <c r="T651" s="19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89" t="s">
        <v>155</v>
      </c>
      <c r="AU651" s="189" t="s">
        <v>88</v>
      </c>
      <c r="AV651" s="13" t="s">
        <v>86</v>
      </c>
      <c r="AW651" s="13" t="s">
        <v>34</v>
      </c>
      <c r="AX651" s="13" t="s">
        <v>78</v>
      </c>
      <c r="AY651" s="189" t="s">
        <v>143</v>
      </c>
    </row>
    <row r="652" s="14" customFormat="1">
      <c r="A652" s="14"/>
      <c r="B652" s="195"/>
      <c r="C652" s="14"/>
      <c r="D652" s="188" t="s">
        <v>155</v>
      </c>
      <c r="E652" s="196" t="s">
        <v>1</v>
      </c>
      <c r="F652" s="197" t="s">
        <v>1125</v>
      </c>
      <c r="G652" s="14"/>
      <c r="H652" s="198">
        <v>9.5459999999999994</v>
      </c>
      <c r="I652" s="199"/>
      <c r="J652" s="14"/>
      <c r="K652" s="14"/>
      <c r="L652" s="195"/>
      <c r="M652" s="200"/>
      <c r="N652" s="201"/>
      <c r="O652" s="201"/>
      <c r="P652" s="201"/>
      <c r="Q652" s="201"/>
      <c r="R652" s="201"/>
      <c r="S652" s="201"/>
      <c r="T652" s="20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196" t="s">
        <v>155</v>
      </c>
      <c r="AU652" s="196" t="s">
        <v>88</v>
      </c>
      <c r="AV652" s="14" t="s">
        <v>88</v>
      </c>
      <c r="AW652" s="14" t="s">
        <v>34</v>
      </c>
      <c r="AX652" s="14" t="s">
        <v>78</v>
      </c>
      <c r="AY652" s="196" t="s">
        <v>143</v>
      </c>
    </row>
    <row r="653" s="13" customFormat="1">
      <c r="A653" s="13"/>
      <c r="B653" s="187"/>
      <c r="C653" s="13"/>
      <c r="D653" s="188" t="s">
        <v>155</v>
      </c>
      <c r="E653" s="189" t="s">
        <v>1</v>
      </c>
      <c r="F653" s="190" t="s">
        <v>1126</v>
      </c>
      <c r="G653" s="13"/>
      <c r="H653" s="189" t="s">
        <v>1</v>
      </c>
      <c r="I653" s="191"/>
      <c r="J653" s="13"/>
      <c r="K653" s="13"/>
      <c r="L653" s="187"/>
      <c r="M653" s="192"/>
      <c r="N653" s="193"/>
      <c r="O653" s="193"/>
      <c r="P653" s="193"/>
      <c r="Q653" s="193"/>
      <c r="R653" s="193"/>
      <c r="S653" s="193"/>
      <c r="T653" s="19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89" t="s">
        <v>155</v>
      </c>
      <c r="AU653" s="189" t="s">
        <v>88</v>
      </c>
      <c r="AV653" s="13" t="s">
        <v>86</v>
      </c>
      <c r="AW653" s="13" t="s">
        <v>34</v>
      </c>
      <c r="AX653" s="13" t="s">
        <v>78</v>
      </c>
      <c r="AY653" s="189" t="s">
        <v>143</v>
      </c>
    </row>
    <row r="654" s="14" customFormat="1">
      <c r="A654" s="14"/>
      <c r="B654" s="195"/>
      <c r="C654" s="14"/>
      <c r="D654" s="188" t="s">
        <v>155</v>
      </c>
      <c r="E654" s="196" t="s">
        <v>1</v>
      </c>
      <c r="F654" s="197" t="s">
        <v>1597</v>
      </c>
      <c r="G654" s="14"/>
      <c r="H654" s="198">
        <v>32.450000000000003</v>
      </c>
      <c r="I654" s="199"/>
      <c r="J654" s="14"/>
      <c r="K654" s="14"/>
      <c r="L654" s="195"/>
      <c r="M654" s="200"/>
      <c r="N654" s="201"/>
      <c r="O654" s="201"/>
      <c r="P654" s="201"/>
      <c r="Q654" s="201"/>
      <c r="R654" s="201"/>
      <c r="S654" s="201"/>
      <c r="T654" s="20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196" t="s">
        <v>155</v>
      </c>
      <c r="AU654" s="196" t="s">
        <v>88</v>
      </c>
      <c r="AV654" s="14" t="s">
        <v>88</v>
      </c>
      <c r="AW654" s="14" t="s">
        <v>34</v>
      </c>
      <c r="AX654" s="14" t="s">
        <v>78</v>
      </c>
      <c r="AY654" s="196" t="s">
        <v>143</v>
      </c>
    </row>
    <row r="655" s="15" customFormat="1">
      <c r="A655" s="15"/>
      <c r="B655" s="203"/>
      <c r="C655" s="15"/>
      <c r="D655" s="188" t="s">
        <v>155</v>
      </c>
      <c r="E655" s="204" t="s">
        <v>1</v>
      </c>
      <c r="F655" s="205" t="s">
        <v>163</v>
      </c>
      <c r="G655" s="15"/>
      <c r="H655" s="206">
        <v>172.99599999999998</v>
      </c>
      <c r="I655" s="207"/>
      <c r="J655" s="15"/>
      <c r="K655" s="15"/>
      <c r="L655" s="203"/>
      <c r="M655" s="208"/>
      <c r="N655" s="209"/>
      <c r="O655" s="209"/>
      <c r="P655" s="209"/>
      <c r="Q655" s="209"/>
      <c r="R655" s="209"/>
      <c r="S655" s="209"/>
      <c r="T655" s="210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04" t="s">
        <v>155</v>
      </c>
      <c r="AU655" s="204" t="s">
        <v>88</v>
      </c>
      <c r="AV655" s="15" t="s">
        <v>149</v>
      </c>
      <c r="AW655" s="15" t="s">
        <v>34</v>
      </c>
      <c r="AX655" s="15" t="s">
        <v>86</v>
      </c>
      <c r="AY655" s="204" t="s">
        <v>143</v>
      </c>
    </row>
    <row r="656" s="2" customFormat="1" ht="24.15" customHeight="1">
      <c r="A656" s="38"/>
      <c r="B656" s="172"/>
      <c r="C656" s="173" t="s">
        <v>1598</v>
      </c>
      <c r="D656" s="173" t="s">
        <v>145</v>
      </c>
      <c r="E656" s="174" t="s">
        <v>1599</v>
      </c>
      <c r="F656" s="175" t="s">
        <v>1600</v>
      </c>
      <c r="G656" s="176" t="s">
        <v>153</v>
      </c>
      <c r="H656" s="177">
        <v>4.9000000000000004</v>
      </c>
      <c r="I656" s="178"/>
      <c r="J656" s="179">
        <f>ROUND(I656*H656,2)</f>
        <v>0</v>
      </c>
      <c r="K656" s="180"/>
      <c r="L656" s="39"/>
      <c r="M656" s="181" t="s">
        <v>1</v>
      </c>
      <c r="N656" s="182" t="s">
        <v>43</v>
      </c>
      <c r="O656" s="77"/>
      <c r="P656" s="183">
        <f>O656*H656</f>
        <v>0</v>
      </c>
      <c r="Q656" s="183">
        <v>0.00033</v>
      </c>
      <c r="R656" s="183">
        <f>Q656*H656</f>
        <v>0.0016170000000000002</v>
      </c>
      <c r="S656" s="183">
        <v>0</v>
      </c>
      <c r="T656" s="184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85" t="s">
        <v>284</v>
      </c>
      <c r="AT656" s="185" t="s">
        <v>145</v>
      </c>
      <c r="AU656" s="185" t="s">
        <v>88</v>
      </c>
      <c r="AY656" s="19" t="s">
        <v>143</v>
      </c>
      <c r="BE656" s="186">
        <f>IF(N656="základní",J656,0)</f>
        <v>0</v>
      </c>
      <c r="BF656" s="186">
        <f>IF(N656="snížená",J656,0)</f>
        <v>0</v>
      </c>
      <c r="BG656" s="186">
        <f>IF(N656="zákl. přenesená",J656,0)</f>
        <v>0</v>
      </c>
      <c r="BH656" s="186">
        <f>IF(N656="sníž. přenesená",J656,0)</f>
        <v>0</v>
      </c>
      <c r="BI656" s="186">
        <f>IF(N656="nulová",J656,0)</f>
        <v>0</v>
      </c>
      <c r="BJ656" s="19" t="s">
        <v>86</v>
      </c>
      <c r="BK656" s="186">
        <f>ROUND(I656*H656,2)</f>
        <v>0</v>
      </c>
      <c r="BL656" s="19" t="s">
        <v>284</v>
      </c>
      <c r="BM656" s="185" t="s">
        <v>1601</v>
      </c>
    </row>
    <row r="657" s="14" customFormat="1">
      <c r="A657" s="14"/>
      <c r="B657" s="195"/>
      <c r="C657" s="14"/>
      <c r="D657" s="188" t="s">
        <v>155</v>
      </c>
      <c r="E657" s="196" t="s">
        <v>1</v>
      </c>
      <c r="F657" s="197" t="s">
        <v>1602</v>
      </c>
      <c r="G657" s="14"/>
      <c r="H657" s="198">
        <v>4.9000000000000004</v>
      </c>
      <c r="I657" s="199"/>
      <c r="J657" s="14"/>
      <c r="K657" s="14"/>
      <c r="L657" s="195"/>
      <c r="M657" s="200"/>
      <c r="N657" s="201"/>
      <c r="O657" s="201"/>
      <c r="P657" s="201"/>
      <c r="Q657" s="201"/>
      <c r="R657" s="201"/>
      <c r="S657" s="201"/>
      <c r="T657" s="20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196" t="s">
        <v>155</v>
      </c>
      <c r="AU657" s="196" t="s">
        <v>88</v>
      </c>
      <c r="AV657" s="14" t="s">
        <v>88</v>
      </c>
      <c r="AW657" s="14" t="s">
        <v>34</v>
      </c>
      <c r="AX657" s="14" t="s">
        <v>86</v>
      </c>
      <c r="AY657" s="196" t="s">
        <v>143</v>
      </c>
    </row>
    <row r="658" s="2" customFormat="1" ht="24.15" customHeight="1">
      <c r="A658" s="38"/>
      <c r="B658" s="172"/>
      <c r="C658" s="173" t="s">
        <v>1603</v>
      </c>
      <c r="D658" s="173" t="s">
        <v>145</v>
      </c>
      <c r="E658" s="174" t="s">
        <v>1604</v>
      </c>
      <c r="F658" s="175" t="s">
        <v>1605</v>
      </c>
      <c r="G658" s="176" t="s">
        <v>153</v>
      </c>
      <c r="H658" s="177">
        <v>172.99600000000001</v>
      </c>
      <c r="I658" s="178"/>
      <c r="J658" s="179">
        <f>ROUND(I658*H658,2)</f>
        <v>0</v>
      </c>
      <c r="K658" s="180"/>
      <c r="L658" s="39"/>
      <c r="M658" s="181" t="s">
        <v>1</v>
      </c>
      <c r="N658" s="182" t="s">
        <v>43</v>
      </c>
      <c r="O658" s="77"/>
      <c r="P658" s="183">
        <f>O658*H658</f>
        <v>0</v>
      </c>
      <c r="Q658" s="183">
        <v>0.00027999999999999998</v>
      </c>
      <c r="R658" s="183">
        <f>Q658*H658</f>
        <v>0.048438879999999997</v>
      </c>
      <c r="S658" s="183">
        <v>0</v>
      </c>
      <c r="T658" s="184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185" t="s">
        <v>284</v>
      </c>
      <c r="AT658" s="185" t="s">
        <v>145</v>
      </c>
      <c r="AU658" s="185" t="s">
        <v>88</v>
      </c>
      <c r="AY658" s="19" t="s">
        <v>143</v>
      </c>
      <c r="BE658" s="186">
        <f>IF(N658="základní",J658,0)</f>
        <v>0</v>
      </c>
      <c r="BF658" s="186">
        <f>IF(N658="snížená",J658,0)</f>
        <v>0</v>
      </c>
      <c r="BG658" s="186">
        <f>IF(N658="zákl. přenesená",J658,0)</f>
        <v>0</v>
      </c>
      <c r="BH658" s="186">
        <f>IF(N658="sníž. přenesená",J658,0)</f>
        <v>0</v>
      </c>
      <c r="BI658" s="186">
        <f>IF(N658="nulová",J658,0)</f>
        <v>0</v>
      </c>
      <c r="BJ658" s="19" t="s">
        <v>86</v>
      </c>
      <c r="BK658" s="186">
        <f>ROUND(I658*H658,2)</f>
        <v>0</v>
      </c>
      <c r="BL658" s="19" t="s">
        <v>284</v>
      </c>
      <c r="BM658" s="185" t="s">
        <v>1606</v>
      </c>
    </row>
    <row r="659" s="12" customFormat="1" ht="25.92" customHeight="1">
      <c r="A659" s="12"/>
      <c r="B659" s="159"/>
      <c r="C659" s="12"/>
      <c r="D659" s="160" t="s">
        <v>77</v>
      </c>
      <c r="E659" s="161" t="s">
        <v>367</v>
      </c>
      <c r="F659" s="161" t="s">
        <v>1607</v>
      </c>
      <c r="G659" s="12"/>
      <c r="H659" s="12"/>
      <c r="I659" s="162"/>
      <c r="J659" s="163">
        <f>BK659</f>
        <v>0</v>
      </c>
      <c r="K659" s="12"/>
      <c r="L659" s="159"/>
      <c r="M659" s="164"/>
      <c r="N659" s="165"/>
      <c r="O659" s="165"/>
      <c r="P659" s="166">
        <f>P660</f>
        <v>0</v>
      </c>
      <c r="Q659" s="165"/>
      <c r="R659" s="166">
        <f>R660</f>
        <v>0</v>
      </c>
      <c r="S659" s="165"/>
      <c r="T659" s="167">
        <f>T660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160" t="s">
        <v>164</v>
      </c>
      <c r="AT659" s="168" t="s">
        <v>77</v>
      </c>
      <c r="AU659" s="168" t="s">
        <v>78</v>
      </c>
      <c r="AY659" s="160" t="s">
        <v>143</v>
      </c>
      <c r="BK659" s="169">
        <f>BK660</f>
        <v>0</v>
      </c>
    </row>
    <row r="660" s="12" customFormat="1" ht="22.8" customHeight="1">
      <c r="A660" s="12"/>
      <c r="B660" s="159"/>
      <c r="C660" s="12"/>
      <c r="D660" s="160" t="s">
        <v>77</v>
      </c>
      <c r="E660" s="170" t="s">
        <v>1608</v>
      </c>
      <c r="F660" s="170" t="s">
        <v>1609</v>
      </c>
      <c r="G660" s="12"/>
      <c r="H660" s="12"/>
      <c r="I660" s="162"/>
      <c r="J660" s="171">
        <f>BK660</f>
        <v>0</v>
      </c>
      <c r="K660" s="12"/>
      <c r="L660" s="159"/>
      <c r="M660" s="164"/>
      <c r="N660" s="165"/>
      <c r="O660" s="165"/>
      <c r="P660" s="166">
        <f>P661</f>
        <v>0</v>
      </c>
      <c r="Q660" s="165"/>
      <c r="R660" s="166">
        <f>R661</f>
        <v>0</v>
      </c>
      <c r="S660" s="165"/>
      <c r="T660" s="167">
        <f>T661</f>
        <v>0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160" t="s">
        <v>164</v>
      </c>
      <c r="AT660" s="168" t="s">
        <v>77</v>
      </c>
      <c r="AU660" s="168" t="s">
        <v>86</v>
      </c>
      <c r="AY660" s="160" t="s">
        <v>143</v>
      </c>
      <c r="BK660" s="169">
        <f>BK661</f>
        <v>0</v>
      </c>
    </row>
    <row r="661" s="2" customFormat="1" ht="16.5" customHeight="1">
      <c r="A661" s="38"/>
      <c r="B661" s="172"/>
      <c r="C661" s="173" t="s">
        <v>1610</v>
      </c>
      <c r="D661" s="173" t="s">
        <v>145</v>
      </c>
      <c r="E661" s="174" t="s">
        <v>1611</v>
      </c>
      <c r="F661" s="175" t="s">
        <v>1612</v>
      </c>
      <c r="G661" s="176" t="s">
        <v>148</v>
      </c>
      <c r="H661" s="177">
        <v>1</v>
      </c>
      <c r="I661" s="178"/>
      <c r="J661" s="179">
        <f>ROUND(I661*H661,2)</f>
        <v>0</v>
      </c>
      <c r="K661" s="180"/>
      <c r="L661" s="39"/>
      <c r="M661" s="231" t="s">
        <v>1</v>
      </c>
      <c r="N661" s="232" t="s">
        <v>43</v>
      </c>
      <c r="O661" s="233"/>
      <c r="P661" s="234">
        <f>O661*H661</f>
        <v>0</v>
      </c>
      <c r="Q661" s="234">
        <v>0</v>
      </c>
      <c r="R661" s="234">
        <f>Q661*H661</f>
        <v>0</v>
      </c>
      <c r="S661" s="234">
        <v>0</v>
      </c>
      <c r="T661" s="235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185" t="s">
        <v>546</v>
      </c>
      <c r="AT661" s="185" t="s">
        <v>145</v>
      </c>
      <c r="AU661" s="185" t="s">
        <v>88</v>
      </c>
      <c r="AY661" s="19" t="s">
        <v>143</v>
      </c>
      <c r="BE661" s="186">
        <f>IF(N661="základní",J661,0)</f>
        <v>0</v>
      </c>
      <c r="BF661" s="186">
        <f>IF(N661="snížená",J661,0)</f>
        <v>0</v>
      </c>
      <c r="BG661" s="186">
        <f>IF(N661="zákl. přenesená",J661,0)</f>
        <v>0</v>
      </c>
      <c r="BH661" s="186">
        <f>IF(N661="sníž. přenesená",J661,0)</f>
        <v>0</v>
      </c>
      <c r="BI661" s="186">
        <f>IF(N661="nulová",J661,0)</f>
        <v>0</v>
      </c>
      <c r="BJ661" s="19" t="s">
        <v>86</v>
      </c>
      <c r="BK661" s="186">
        <f>ROUND(I661*H661,2)</f>
        <v>0</v>
      </c>
      <c r="BL661" s="19" t="s">
        <v>546</v>
      </c>
      <c r="BM661" s="185" t="s">
        <v>1613</v>
      </c>
    </row>
    <row r="662" s="2" customFormat="1" ht="6.96" customHeight="1">
      <c r="A662" s="38"/>
      <c r="B662" s="60"/>
      <c r="C662" s="61"/>
      <c r="D662" s="61"/>
      <c r="E662" s="61"/>
      <c r="F662" s="61"/>
      <c r="G662" s="61"/>
      <c r="H662" s="61"/>
      <c r="I662" s="61"/>
      <c r="J662" s="61"/>
      <c r="K662" s="61"/>
      <c r="L662" s="39"/>
      <c r="M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</row>
  </sheetData>
  <autoFilter ref="C141:K661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Gymnázium Vídeňská rekonstrukce hřiště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1614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22. 3. 2024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710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25</v>
      </c>
      <c r="J20" s="27" t="s">
        <v>32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28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38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42</v>
      </c>
      <c r="E33" s="32" t="s">
        <v>43</v>
      </c>
      <c r="F33" s="127">
        <f>ROUND((SUM(BE121:BE166)),  2)</f>
        <v>0</v>
      </c>
      <c r="G33" s="38"/>
      <c r="H33" s="38"/>
      <c r="I33" s="128">
        <v>0.20999999999999999</v>
      </c>
      <c r="J33" s="127">
        <f>ROUND(((SUM(BE121:BE166))*I33),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7">
        <f>ROUND((SUM(BF121:BF166)),  2)</f>
        <v>0</v>
      </c>
      <c r="G34" s="38"/>
      <c r="H34" s="38"/>
      <c r="I34" s="128">
        <v>0.14999999999999999</v>
      </c>
      <c r="J34" s="127">
        <f>ROUND(((SUM(BF121:BF166))*I34),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7">
        <f>ROUND((SUM(BG121:BG166)),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7">
        <f>ROUND((SUM(BH121:BH166)),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7">
        <f>ROUND((SUM(BI121:BI166)),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48</v>
      </c>
      <c r="E39" s="81"/>
      <c r="F39" s="81"/>
      <c r="G39" s="131" t="s">
        <v>49</v>
      </c>
      <c r="H39" s="132" t="s">
        <v>50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35" t="s">
        <v>54</v>
      </c>
      <c r="G61" s="58" t="s">
        <v>53</v>
      </c>
      <c r="H61" s="41"/>
      <c r="I61" s="41"/>
      <c r="J61" s="136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35" t="s">
        <v>54</v>
      </c>
      <c r="G76" s="58" t="s">
        <v>53</v>
      </c>
      <c r="H76" s="41"/>
      <c r="I76" s="41"/>
      <c r="J76" s="136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Gymnázium Vídeňská rekonstrukce hřiště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04 - SO 04 Herní plocha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Brno</v>
      </c>
      <c r="G89" s="38"/>
      <c r="H89" s="38"/>
      <c r="I89" s="32" t="s">
        <v>22</v>
      </c>
      <c r="J89" s="69" t="str">
        <f>IF(J12="","",J12)</f>
        <v>22. 3. 2024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 xml:space="preserve">Gymnázium  Brno Vídeňská, 63900 Brno</v>
      </c>
      <c r="G91" s="38"/>
      <c r="H91" s="38"/>
      <c r="I91" s="32" t="s">
        <v>31</v>
      </c>
      <c r="J91" s="36" t="str">
        <f>E21</f>
        <v>Pitter Design, s.r.o. Pardubice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32" t="s">
        <v>35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109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110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114</v>
      </c>
      <c r="E99" s="146"/>
      <c r="F99" s="146"/>
      <c r="G99" s="146"/>
      <c r="H99" s="146"/>
      <c r="I99" s="146"/>
      <c r="J99" s="147">
        <f>J145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116</v>
      </c>
      <c r="E100" s="146"/>
      <c r="F100" s="146"/>
      <c r="G100" s="146"/>
      <c r="H100" s="146"/>
      <c r="I100" s="146"/>
      <c r="J100" s="147">
        <f>J155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118</v>
      </c>
      <c r="E101" s="146"/>
      <c r="F101" s="146"/>
      <c r="G101" s="146"/>
      <c r="H101" s="146"/>
      <c r="I101" s="146"/>
      <c r="J101" s="147">
        <f>J165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128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Gymnázium Vídeňská rekonstrukce hřiště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04 - SO 04 Herní plocha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>Brno</v>
      </c>
      <c r="G115" s="38"/>
      <c r="H115" s="38"/>
      <c r="I115" s="32" t="s">
        <v>22</v>
      </c>
      <c r="J115" s="69" t="str">
        <f>IF(J12="","",J12)</f>
        <v>22. 3. 2024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38"/>
      <c r="E117" s="38"/>
      <c r="F117" s="27" t="str">
        <f>E15</f>
        <v xml:space="preserve">Gymnázium  Brno Vídeňská, 63900 Brno</v>
      </c>
      <c r="G117" s="38"/>
      <c r="H117" s="38"/>
      <c r="I117" s="32" t="s">
        <v>31</v>
      </c>
      <c r="J117" s="36" t="str">
        <f>E21</f>
        <v>Pitter Design, s.r.o. Pardubice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38"/>
      <c r="E118" s="38"/>
      <c r="F118" s="27" t="str">
        <f>IF(E18="","",E18)</f>
        <v>Vyplň údaj</v>
      </c>
      <c r="G118" s="38"/>
      <c r="H118" s="38"/>
      <c r="I118" s="32" t="s">
        <v>35</v>
      </c>
      <c r="J118" s="36" t="str">
        <f>E24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129</v>
      </c>
      <c r="D120" s="151" t="s">
        <v>63</v>
      </c>
      <c r="E120" s="151" t="s">
        <v>59</v>
      </c>
      <c r="F120" s="151" t="s">
        <v>60</v>
      </c>
      <c r="G120" s="151" t="s">
        <v>130</v>
      </c>
      <c r="H120" s="151" t="s">
        <v>131</v>
      </c>
      <c r="I120" s="151" t="s">
        <v>132</v>
      </c>
      <c r="J120" s="152" t="s">
        <v>106</v>
      </c>
      <c r="K120" s="153" t="s">
        <v>133</v>
      </c>
      <c r="L120" s="154"/>
      <c r="M120" s="86" t="s">
        <v>1</v>
      </c>
      <c r="N120" s="87" t="s">
        <v>42</v>
      </c>
      <c r="O120" s="87" t="s">
        <v>134</v>
      </c>
      <c r="P120" s="87" t="s">
        <v>135</v>
      </c>
      <c r="Q120" s="87" t="s">
        <v>136</v>
      </c>
      <c r="R120" s="87" t="s">
        <v>137</v>
      </c>
      <c r="S120" s="87" t="s">
        <v>138</v>
      </c>
      <c r="T120" s="88" t="s">
        <v>139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140</v>
      </c>
      <c r="D121" s="38"/>
      <c r="E121" s="38"/>
      <c r="F121" s="38"/>
      <c r="G121" s="38"/>
      <c r="H121" s="38"/>
      <c r="I121" s="38"/>
      <c r="J121" s="155">
        <f>BK121</f>
        <v>0</v>
      </c>
      <c r="K121" s="38"/>
      <c r="L121" s="39"/>
      <c r="M121" s="89"/>
      <c r="N121" s="73"/>
      <c r="O121" s="90"/>
      <c r="P121" s="156">
        <f>P122</f>
        <v>0</v>
      </c>
      <c r="Q121" s="90"/>
      <c r="R121" s="156">
        <f>R122</f>
        <v>8.6175259200000003</v>
      </c>
      <c r="S121" s="90"/>
      <c r="T121" s="157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77</v>
      </c>
      <c r="AU121" s="19" t="s">
        <v>108</v>
      </c>
      <c r="BK121" s="158">
        <f>BK122</f>
        <v>0</v>
      </c>
    </row>
    <row r="122" s="12" customFormat="1" ht="25.92" customHeight="1">
      <c r="A122" s="12"/>
      <c r="B122" s="159"/>
      <c r="C122" s="12"/>
      <c r="D122" s="160" t="s">
        <v>77</v>
      </c>
      <c r="E122" s="161" t="s">
        <v>141</v>
      </c>
      <c r="F122" s="161" t="s">
        <v>142</v>
      </c>
      <c r="G122" s="12"/>
      <c r="H122" s="12"/>
      <c r="I122" s="162"/>
      <c r="J122" s="163">
        <f>BK122</f>
        <v>0</v>
      </c>
      <c r="K122" s="12"/>
      <c r="L122" s="159"/>
      <c r="M122" s="164"/>
      <c r="N122" s="165"/>
      <c r="O122" s="165"/>
      <c r="P122" s="166">
        <f>P123+P145+P155+P165</f>
        <v>0</v>
      </c>
      <c r="Q122" s="165"/>
      <c r="R122" s="166">
        <f>R123+R145+R155+R165</f>
        <v>8.6175259200000003</v>
      </c>
      <c r="S122" s="165"/>
      <c r="T122" s="167">
        <f>T123+T145+T155+T165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86</v>
      </c>
      <c r="AT122" s="168" t="s">
        <v>77</v>
      </c>
      <c r="AU122" s="168" t="s">
        <v>78</v>
      </c>
      <c r="AY122" s="160" t="s">
        <v>143</v>
      </c>
      <c r="BK122" s="169">
        <f>BK123+BK145+BK155+BK165</f>
        <v>0</v>
      </c>
    </row>
    <row r="123" s="12" customFormat="1" ht="22.8" customHeight="1">
      <c r="A123" s="12"/>
      <c r="B123" s="159"/>
      <c r="C123" s="12"/>
      <c r="D123" s="160" t="s">
        <v>77</v>
      </c>
      <c r="E123" s="170" t="s">
        <v>86</v>
      </c>
      <c r="F123" s="170" t="s">
        <v>144</v>
      </c>
      <c r="G123" s="12"/>
      <c r="H123" s="12"/>
      <c r="I123" s="162"/>
      <c r="J123" s="171">
        <f>BK123</f>
        <v>0</v>
      </c>
      <c r="K123" s="12"/>
      <c r="L123" s="159"/>
      <c r="M123" s="164"/>
      <c r="N123" s="165"/>
      <c r="O123" s="165"/>
      <c r="P123" s="166">
        <f>SUM(P124:P144)</f>
        <v>0</v>
      </c>
      <c r="Q123" s="165"/>
      <c r="R123" s="166">
        <f>SUM(R124:R144)</f>
        <v>0</v>
      </c>
      <c r="S123" s="165"/>
      <c r="T123" s="167">
        <f>SUM(T124:T144)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86</v>
      </c>
      <c r="AT123" s="168" t="s">
        <v>77</v>
      </c>
      <c r="AU123" s="168" t="s">
        <v>86</v>
      </c>
      <c r="AY123" s="160" t="s">
        <v>143</v>
      </c>
      <c r="BK123" s="169">
        <f>SUM(BK124:BK144)</f>
        <v>0</v>
      </c>
    </row>
    <row r="124" s="2" customFormat="1" ht="37.8" customHeight="1">
      <c r="A124" s="38"/>
      <c r="B124" s="172"/>
      <c r="C124" s="173" t="s">
        <v>86</v>
      </c>
      <c r="D124" s="173" t="s">
        <v>145</v>
      </c>
      <c r="E124" s="174" t="s">
        <v>151</v>
      </c>
      <c r="F124" s="175" t="s">
        <v>1615</v>
      </c>
      <c r="G124" s="176" t="s">
        <v>153</v>
      </c>
      <c r="H124" s="177">
        <v>0</v>
      </c>
      <c r="I124" s="178"/>
      <c r="J124" s="179">
        <f>ROUND(I124*H124,2)</f>
        <v>0</v>
      </c>
      <c r="K124" s="180"/>
      <c r="L124" s="39"/>
      <c r="M124" s="181" t="s">
        <v>1</v>
      </c>
      <c r="N124" s="182" t="s">
        <v>43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149</v>
      </c>
      <c r="AT124" s="185" t="s">
        <v>145</v>
      </c>
      <c r="AU124" s="185" t="s">
        <v>88</v>
      </c>
      <c r="AY124" s="19" t="s">
        <v>143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86</v>
      </c>
      <c r="BK124" s="186">
        <f>ROUND(I124*H124,2)</f>
        <v>0</v>
      </c>
      <c r="BL124" s="19" t="s">
        <v>149</v>
      </c>
      <c r="BM124" s="185" t="s">
        <v>1616</v>
      </c>
    </row>
    <row r="125" s="2" customFormat="1" ht="24.15" customHeight="1">
      <c r="A125" s="38"/>
      <c r="B125" s="172"/>
      <c r="C125" s="173" t="s">
        <v>88</v>
      </c>
      <c r="D125" s="173" t="s">
        <v>145</v>
      </c>
      <c r="E125" s="174" t="s">
        <v>1617</v>
      </c>
      <c r="F125" s="175" t="s">
        <v>1618</v>
      </c>
      <c r="G125" s="176" t="s">
        <v>153</v>
      </c>
      <c r="H125" s="177">
        <v>0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43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149</v>
      </c>
      <c r="AT125" s="185" t="s">
        <v>145</v>
      </c>
      <c r="AU125" s="185" t="s">
        <v>88</v>
      </c>
      <c r="AY125" s="19" t="s">
        <v>143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86</v>
      </c>
      <c r="BK125" s="186">
        <f>ROUND(I125*H125,2)</f>
        <v>0</v>
      </c>
      <c r="BL125" s="19" t="s">
        <v>149</v>
      </c>
      <c r="BM125" s="185" t="s">
        <v>1619</v>
      </c>
    </row>
    <row r="126" s="2" customFormat="1" ht="33" customHeight="1">
      <c r="A126" s="38"/>
      <c r="B126" s="172"/>
      <c r="C126" s="173" t="s">
        <v>164</v>
      </c>
      <c r="D126" s="173" t="s">
        <v>145</v>
      </c>
      <c r="E126" s="174" t="s">
        <v>180</v>
      </c>
      <c r="F126" s="175" t="s">
        <v>181</v>
      </c>
      <c r="G126" s="176" t="s">
        <v>182</v>
      </c>
      <c r="H126" s="177">
        <v>3.931</v>
      </c>
      <c r="I126" s="178"/>
      <c r="J126" s="179">
        <f>ROUND(I126*H126,2)</f>
        <v>0</v>
      </c>
      <c r="K126" s="180"/>
      <c r="L126" s="39"/>
      <c r="M126" s="181" t="s">
        <v>1</v>
      </c>
      <c r="N126" s="182" t="s">
        <v>43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149</v>
      </c>
      <c r="AT126" s="185" t="s">
        <v>145</v>
      </c>
      <c r="AU126" s="185" t="s">
        <v>88</v>
      </c>
      <c r="AY126" s="19" t="s">
        <v>143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86</v>
      </c>
      <c r="BK126" s="186">
        <f>ROUND(I126*H126,2)</f>
        <v>0</v>
      </c>
      <c r="BL126" s="19" t="s">
        <v>149</v>
      </c>
      <c r="BM126" s="185" t="s">
        <v>1620</v>
      </c>
    </row>
    <row r="127" s="13" customFormat="1">
      <c r="A127" s="13"/>
      <c r="B127" s="187"/>
      <c r="C127" s="13"/>
      <c r="D127" s="188" t="s">
        <v>155</v>
      </c>
      <c r="E127" s="189" t="s">
        <v>1</v>
      </c>
      <c r="F127" s="190" t="s">
        <v>242</v>
      </c>
      <c r="G127" s="13"/>
      <c r="H127" s="189" t="s">
        <v>1</v>
      </c>
      <c r="I127" s="191"/>
      <c r="J127" s="13"/>
      <c r="K127" s="13"/>
      <c r="L127" s="187"/>
      <c r="M127" s="192"/>
      <c r="N127" s="193"/>
      <c r="O127" s="193"/>
      <c r="P127" s="193"/>
      <c r="Q127" s="193"/>
      <c r="R127" s="193"/>
      <c r="S127" s="193"/>
      <c r="T127" s="19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9" t="s">
        <v>155</v>
      </c>
      <c r="AU127" s="189" t="s">
        <v>88</v>
      </c>
      <c r="AV127" s="13" t="s">
        <v>86</v>
      </c>
      <c r="AW127" s="13" t="s">
        <v>34</v>
      </c>
      <c r="AX127" s="13" t="s">
        <v>78</v>
      </c>
      <c r="AY127" s="189" t="s">
        <v>143</v>
      </c>
    </row>
    <row r="128" s="13" customFormat="1">
      <c r="A128" s="13"/>
      <c r="B128" s="187"/>
      <c r="C128" s="13"/>
      <c r="D128" s="188" t="s">
        <v>155</v>
      </c>
      <c r="E128" s="189" t="s">
        <v>1</v>
      </c>
      <c r="F128" s="190" t="s">
        <v>1621</v>
      </c>
      <c r="G128" s="13"/>
      <c r="H128" s="189" t="s">
        <v>1</v>
      </c>
      <c r="I128" s="191"/>
      <c r="J128" s="13"/>
      <c r="K128" s="13"/>
      <c r="L128" s="187"/>
      <c r="M128" s="192"/>
      <c r="N128" s="193"/>
      <c r="O128" s="193"/>
      <c r="P128" s="193"/>
      <c r="Q128" s="193"/>
      <c r="R128" s="193"/>
      <c r="S128" s="193"/>
      <c r="T128" s="19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9" t="s">
        <v>155</v>
      </c>
      <c r="AU128" s="189" t="s">
        <v>88</v>
      </c>
      <c r="AV128" s="13" t="s">
        <v>86</v>
      </c>
      <c r="AW128" s="13" t="s">
        <v>34</v>
      </c>
      <c r="AX128" s="13" t="s">
        <v>78</v>
      </c>
      <c r="AY128" s="189" t="s">
        <v>143</v>
      </c>
    </row>
    <row r="129" s="14" customFormat="1">
      <c r="A129" s="14"/>
      <c r="B129" s="195"/>
      <c r="C129" s="14"/>
      <c r="D129" s="188" t="s">
        <v>155</v>
      </c>
      <c r="E129" s="196" t="s">
        <v>1</v>
      </c>
      <c r="F129" s="197" t="s">
        <v>1622</v>
      </c>
      <c r="G129" s="14"/>
      <c r="H129" s="198">
        <v>3.931</v>
      </c>
      <c r="I129" s="199"/>
      <c r="J129" s="14"/>
      <c r="K129" s="14"/>
      <c r="L129" s="195"/>
      <c r="M129" s="200"/>
      <c r="N129" s="201"/>
      <c r="O129" s="201"/>
      <c r="P129" s="201"/>
      <c r="Q129" s="201"/>
      <c r="R129" s="201"/>
      <c r="S129" s="201"/>
      <c r="T129" s="20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6" t="s">
        <v>155</v>
      </c>
      <c r="AU129" s="196" t="s">
        <v>88</v>
      </c>
      <c r="AV129" s="14" t="s">
        <v>88</v>
      </c>
      <c r="AW129" s="14" t="s">
        <v>34</v>
      </c>
      <c r="AX129" s="14" t="s">
        <v>78</v>
      </c>
      <c r="AY129" s="196" t="s">
        <v>143</v>
      </c>
    </row>
    <row r="130" s="15" customFormat="1">
      <c r="A130" s="15"/>
      <c r="B130" s="203"/>
      <c r="C130" s="15"/>
      <c r="D130" s="188" t="s">
        <v>155</v>
      </c>
      <c r="E130" s="204" t="s">
        <v>1</v>
      </c>
      <c r="F130" s="205" t="s">
        <v>163</v>
      </c>
      <c r="G130" s="15"/>
      <c r="H130" s="206">
        <v>3.931</v>
      </c>
      <c r="I130" s="207"/>
      <c r="J130" s="15"/>
      <c r="K130" s="15"/>
      <c r="L130" s="203"/>
      <c r="M130" s="208"/>
      <c r="N130" s="209"/>
      <c r="O130" s="209"/>
      <c r="P130" s="209"/>
      <c r="Q130" s="209"/>
      <c r="R130" s="209"/>
      <c r="S130" s="209"/>
      <c r="T130" s="21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4" t="s">
        <v>155</v>
      </c>
      <c r="AU130" s="204" t="s">
        <v>88</v>
      </c>
      <c r="AV130" s="15" t="s">
        <v>149</v>
      </c>
      <c r="AW130" s="15" t="s">
        <v>34</v>
      </c>
      <c r="AX130" s="15" t="s">
        <v>86</v>
      </c>
      <c r="AY130" s="204" t="s">
        <v>143</v>
      </c>
    </row>
    <row r="131" s="2" customFormat="1" ht="33" customHeight="1">
      <c r="A131" s="38"/>
      <c r="B131" s="172"/>
      <c r="C131" s="173" t="s">
        <v>149</v>
      </c>
      <c r="D131" s="173" t="s">
        <v>145</v>
      </c>
      <c r="E131" s="174" t="s">
        <v>252</v>
      </c>
      <c r="F131" s="175" t="s">
        <v>253</v>
      </c>
      <c r="G131" s="176" t="s">
        <v>182</v>
      </c>
      <c r="H131" s="177">
        <v>3.931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43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149</v>
      </c>
      <c r="AT131" s="185" t="s">
        <v>145</v>
      </c>
      <c r="AU131" s="185" t="s">
        <v>88</v>
      </c>
      <c r="AY131" s="19" t="s">
        <v>143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86</v>
      </c>
      <c r="BK131" s="186">
        <f>ROUND(I131*H131,2)</f>
        <v>0</v>
      </c>
      <c r="BL131" s="19" t="s">
        <v>149</v>
      </c>
      <c r="BM131" s="185" t="s">
        <v>1623</v>
      </c>
    </row>
    <row r="132" s="13" customFormat="1">
      <c r="A132" s="13"/>
      <c r="B132" s="187"/>
      <c r="C132" s="13"/>
      <c r="D132" s="188" t="s">
        <v>155</v>
      </c>
      <c r="E132" s="189" t="s">
        <v>1</v>
      </c>
      <c r="F132" s="190" t="s">
        <v>242</v>
      </c>
      <c r="G132" s="13"/>
      <c r="H132" s="189" t="s">
        <v>1</v>
      </c>
      <c r="I132" s="191"/>
      <c r="J132" s="13"/>
      <c r="K132" s="13"/>
      <c r="L132" s="187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9" t="s">
        <v>155</v>
      </c>
      <c r="AU132" s="189" t="s">
        <v>88</v>
      </c>
      <c r="AV132" s="13" t="s">
        <v>86</v>
      </c>
      <c r="AW132" s="13" t="s">
        <v>34</v>
      </c>
      <c r="AX132" s="13" t="s">
        <v>78</v>
      </c>
      <c r="AY132" s="189" t="s">
        <v>143</v>
      </c>
    </row>
    <row r="133" s="13" customFormat="1">
      <c r="A133" s="13"/>
      <c r="B133" s="187"/>
      <c r="C133" s="13"/>
      <c r="D133" s="188" t="s">
        <v>155</v>
      </c>
      <c r="E133" s="189" t="s">
        <v>1</v>
      </c>
      <c r="F133" s="190" t="s">
        <v>1621</v>
      </c>
      <c r="G133" s="13"/>
      <c r="H133" s="189" t="s">
        <v>1</v>
      </c>
      <c r="I133" s="191"/>
      <c r="J133" s="13"/>
      <c r="K133" s="13"/>
      <c r="L133" s="187"/>
      <c r="M133" s="192"/>
      <c r="N133" s="193"/>
      <c r="O133" s="193"/>
      <c r="P133" s="193"/>
      <c r="Q133" s="193"/>
      <c r="R133" s="193"/>
      <c r="S133" s="193"/>
      <c r="T133" s="19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9" t="s">
        <v>155</v>
      </c>
      <c r="AU133" s="189" t="s">
        <v>88</v>
      </c>
      <c r="AV133" s="13" t="s">
        <v>86</v>
      </c>
      <c r="AW133" s="13" t="s">
        <v>34</v>
      </c>
      <c r="AX133" s="13" t="s">
        <v>78</v>
      </c>
      <c r="AY133" s="189" t="s">
        <v>143</v>
      </c>
    </row>
    <row r="134" s="14" customFormat="1">
      <c r="A134" s="14"/>
      <c r="B134" s="195"/>
      <c r="C134" s="14"/>
      <c r="D134" s="188" t="s">
        <v>155</v>
      </c>
      <c r="E134" s="196" t="s">
        <v>1</v>
      </c>
      <c r="F134" s="197" t="s">
        <v>1622</v>
      </c>
      <c r="G134" s="14"/>
      <c r="H134" s="198">
        <v>3.931</v>
      </c>
      <c r="I134" s="199"/>
      <c r="J134" s="14"/>
      <c r="K134" s="14"/>
      <c r="L134" s="195"/>
      <c r="M134" s="200"/>
      <c r="N134" s="201"/>
      <c r="O134" s="201"/>
      <c r="P134" s="201"/>
      <c r="Q134" s="201"/>
      <c r="R134" s="201"/>
      <c r="S134" s="201"/>
      <c r="T134" s="20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6" t="s">
        <v>155</v>
      </c>
      <c r="AU134" s="196" t="s">
        <v>88</v>
      </c>
      <c r="AV134" s="14" t="s">
        <v>88</v>
      </c>
      <c r="AW134" s="14" t="s">
        <v>34</v>
      </c>
      <c r="AX134" s="14" t="s">
        <v>78</v>
      </c>
      <c r="AY134" s="196" t="s">
        <v>143</v>
      </c>
    </row>
    <row r="135" s="15" customFormat="1">
      <c r="A135" s="15"/>
      <c r="B135" s="203"/>
      <c r="C135" s="15"/>
      <c r="D135" s="188" t="s">
        <v>155</v>
      </c>
      <c r="E135" s="204" t="s">
        <v>1</v>
      </c>
      <c r="F135" s="205" t="s">
        <v>163</v>
      </c>
      <c r="G135" s="15"/>
      <c r="H135" s="206">
        <v>3.931</v>
      </c>
      <c r="I135" s="207"/>
      <c r="J135" s="15"/>
      <c r="K135" s="15"/>
      <c r="L135" s="203"/>
      <c r="M135" s="208"/>
      <c r="N135" s="209"/>
      <c r="O135" s="209"/>
      <c r="P135" s="209"/>
      <c r="Q135" s="209"/>
      <c r="R135" s="209"/>
      <c r="S135" s="209"/>
      <c r="T135" s="21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4" t="s">
        <v>155</v>
      </c>
      <c r="AU135" s="204" t="s">
        <v>88</v>
      </c>
      <c r="AV135" s="15" t="s">
        <v>149</v>
      </c>
      <c r="AW135" s="15" t="s">
        <v>34</v>
      </c>
      <c r="AX135" s="15" t="s">
        <v>86</v>
      </c>
      <c r="AY135" s="204" t="s">
        <v>143</v>
      </c>
    </row>
    <row r="136" s="2" customFormat="1" ht="24.15" customHeight="1">
      <c r="A136" s="38"/>
      <c r="B136" s="172"/>
      <c r="C136" s="173" t="s">
        <v>175</v>
      </c>
      <c r="D136" s="173" t="s">
        <v>145</v>
      </c>
      <c r="E136" s="174" t="s">
        <v>1624</v>
      </c>
      <c r="F136" s="175" t="s">
        <v>1625</v>
      </c>
      <c r="G136" s="176" t="s">
        <v>182</v>
      </c>
      <c r="H136" s="177">
        <v>3.931</v>
      </c>
      <c r="I136" s="178"/>
      <c r="J136" s="179">
        <f>ROUND(I136*H136,2)</f>
        <v>0</v>
      </c>
      <c r="K136" s="180"/>
      <c r="L136" s="39"/>
      <c r="M136" s="181" t="s">
        <v>1</v>
      </c>
      <c r="N136" s="182" t="s">
        <v>43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149</v>
      </c>
      <c r="AT136" s="185" t="s">
        <v>145</v>
      </c>
      <c r="AU136" s="185" t="s">
        <v>88</v>
      </c>
      <c r="AY136" s="19" t="s">
        <v>143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86</v>
      </c>
      <c r="BK136" s="186">
        <f>ROUND(I136*H136,2)</f>
        <v>0</v>
      </c>
      <c r="BL136" s="19" t="s">
        <v>149</v>
      </c>
      <c r="BM136" s="185" t="s">
        <v>1626</v>
      </c>
    </row>
    <row r="137" s="14" customFormat="1">
      <c r="A137" s="14"/>
      <c r="B137" s="195"/>
      <c r="C137" s="14"/>
      <c r="D137" s="188" t="s">
        <v>155</v>
      </c>
      <c r="E137" s="196" t="s">
        <v>1</v>
      </c>
      <c r="F137" s="197" t="s">
        <v>1627</v>
      </c>
      <c r="G137" s="14"/>
      <c r="H137" s="198">
        <v>3.931</v>
      </c>
      <c r="I137" s="199"/>
      <c r="J137" s="14"/>
      <c r="K137" s="14"/>
      <c r="L137" s="195"/>
      <c r="M137" s="200"/>
      <c r="N137" s="201"/>
      <c r="O137" s="201"/>
      <c r="P137" s="201"/>
      <c r="Q137" s="201"/>
      <c r="R137" s="201"/>
      <c r="S137" s="201"/>
      <c r="T137" s="20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6" t="s">
        <v>155</v>
      </c>
      <c r="AU137" s="196" t="s">
        <v>88</v>
      </c>
      <c r="AV137" s="14" t="s">
        <v>88</v>
      </c>
      <c r="AW137" s="14" t="s">
        <v>34</v>
      </c>
      <c r="AX137" s="14" t="s">
        <v>86</v>
      </c>
      <c r="AY137" s="196" t="s">
        <v>143</v>
      </c>
    </row>
    <row r="138" s="2" customFormat="1" ht="24.15" customHeight="1">
      <c r="A138" s="38"/>
      <c r="B138" s="172"/>
      <c r="C138" s="173" t="s">
        <v>179</v>
      </c>
      <c r="D138" s="173" t="s">
        <v>145</v>
      </c>
      <c r="E138" s="174" t="s">
        <v>263</v>
      </c>
      <c r="F138" s="175" t="s">
        <v>264</v>
      </c>
      <c r="G138" s="176" t="s">
        <v>153</v>
      </c>
      <c r="H138" s="177">
        <v>60.479999999999997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43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149</v>
      </c>
      <c r="AT138" s="185" t="s">
        <v>145</v>
      </c>
      <c r="AU138" s="185" t="s">
        <v>88</v>
      </c>
      <c r="AY138" s="19" t="s">
        <v>143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86</v>
      </c>
      <c r="BK138" s="186">
        <f>ROUND(I138*H138,2)</f>
        <v>0</v>
      </c>
      <c r="BL138" s="19" t="s">
        <v>149</v>
      </c>
      <c r="BM138" s="185" t="s">
        <v>1628</v>
      </c>
    </row>
    <row r="139" s="14" customFormat="1">
      <c r="A139" s="14"/>
      <c r="B139" s="195"/>
      <c r="C139" s="14"/>
      <c r="D139" s="188" t="s">
        <v>155</v>
      </c>
      <c r="E139" s="196" t="s">
        <v>1</v>
      </c>
      <c r="F139" s="197" t="s">
        <v>1629</v>
      </c>
      <c r="G139" s="14"/>
      <c r="H139" s="198">
        <v>60.479999999999997</v>
      </c>
      <c r="I139" s="199"/>
      <c r="J139" s="14"/>
      <c r="K139" s="14"/>
      <c r="L139" s="195"/>
      <c r="M139" s="200"/>
      <c r="N139" s="201"/>
      <c r="O139" s="201"/>
      <c r="P139" s="201"/>
      <c r="Q139" s="201"/>
      <c r="R139" s="201"/>
      <c r="S139" s="201"/>
      <c r="T139" s="20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6" t="s">
        <v>155</v>
      </c>
      <c r="AU139" s="196" t="s">
        <v>88</v>
      </c>
      <c r="AV139" s="14" t="s">
        <v>88</v>
      </c>
      <c r="AW139" s="14" t="s">
        <v>34</v>
      </c>
      <c r="AX139" s="14" t="s">
        <v>86</v>
      </c>
      <c r="AY139" s="196" t="s">
        <v>143</v>
      </c>
    </row>
    <row r="140" s="2" customFormat="1" ht="16.5" customHeight="1">
      <c r="A140" s="38"/>
      <c r="B140" s="172"/>
      <c r="C140" s="173" t="s">
        <v>199</v>
      </c>
      <c r="D140" s="173" t="s">
        <v>145</v>
      </c>
      <c r="E140" s="174" t="s">
        <v>275</v>
      </c>
      <c r="F140" s="175" t="s">
        <v>1630</v>
      </c>
      <c r="G140" s="176" t="s">
        <v>182</v>
      </c>
      <c r="H140" s="177">
        <v>3.931</v>
      </c>
      <c r="I140" s="178"/>
      <c r="J140" s="179">
        <f>ROUND(I140*H140,2)</f>
        <v>0</v>
      </c>
      <c r="K140" s="180"/>
      <c r="L140" s="39"/>
      <c r="M140" s="181" t="s">
        <v>1</v>
      </c>
      <c r="N140" s="182" t="s">
        <v>43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149</v>
      </c>
      <c r="AT140" s="185" t="s">
        <v>145</v>
      </c>
      <c r="AU140" s="185" t="s">
        <v>88</v>
      </c>
      <c r="AY140" s="19" t="s">
        <v>143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86</v>
      </c>
      <c r="BK140" s="186">
        <f>ROUND(I140*H140,2)</f>
        <v>0</v>
      </c>
      <c r="BL140" s="19" t="s">
        <v>149</v>
      </c>
      <c r="BM140" s="185" t="s">
        <v>1631</v>
      </c>
    </row>
    <row r="141" s="2" customFormat="1" ht="33" customHeight="1">
      <c r="A141" s="38"/>
      <c r="B141" s="172"/>
      <c r="C141" s="173" t="s">
        <v>206</v>
      </c>
      <c r="D141" s="173" t="s">
        <v>145</v>
      </c>
      <c r="E141" s="174" t="s">
        <v>279</v>
      </c>
      <c r="F141" s="175" t="s">
        <v>280</v>
      </c>
      <c r="G141" s="176" t="s">
        <v>281</v>
      </c>
      <c r="H141" s="177">
        <v>7.8620000000000001</v>
      </c>
      <c r="I141" s="178"/>
      <c r="J141" s="179">
        <f>ROUND(I141*H141,2)</f>
        <v>0</v>
      </c>
      <c r="K141" s="180"/>
      <c r="L141" s="39"/>
      <c r="M141" s="181" t="s">
        <v>1</v>
      </c>
      <c r="N141" s="182" t="s">
        <v>43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149</v>
      </c>
      <c r="AT141" s="185" t="s">
        <v>145</v>
      </c>
      <c r="AU141" s="185" t="s">
        <v>88</v>
      </c>
      <c r="AY141" s="19" t="s">
        <v>143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86</v>
      </c>
      <c r="BK141" s="186">
        <f>ROUND(I141*H141,2)</f>
        <v>0</v>
      </c>
      <c r="BL141" s="19" t="s">
        <v>149</v>
      </c>
      <c r="BM141" s="185" t="s">
        <v>1632</v>
      </c>
    </row>
    <row r="142" s="14" customFormat="1">
      <c r="A142" s="14"/>
      <c r="B142" s="195"/>
      <c r="C142" s="14"/>
      <c r="D142" s="188" t="s">
        <v>155</v>
      </c>
      <c r="E142" s="196" t="s">
        <v>1</v>
      </c>
      <c r="F142" s="197" t="s">
        <v>1633</v>
      </c>
      <c r="G142" s="14"/>
      <c r="H142" s="198">
        <v>7.8620000000000001</v>
      </c>
      <c r="I142" s="199"/>
      <c r="J142" s="14"/>
      <c r="K142" s="14"/>
      <c r="L142" s="195"/>
      <c r="M142" s="200"/>
      <c r="N142" s="201"/>
      <c r="O142" s="201"/>
      <c r="P142" s="201"/>
      <c r="Q142" s="201"/>
      <c r="R142" s="201"/>
      <c r="S142" s="201"/>
      <c r="T142" s="20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6" t="s">
        <v>155</v>
      </c>
      <c r="AU142" s="196" t="s">
        <v>88</v>
      </c>
      <c r="AV142" s="14" t="s">
        <v>88</v>
      </c>
      <c r="AW142" s="14" t="s">
        <v>34</v>
      </c>
      <c r="AX142" s="14" t="s">
        <v>86</v>
      </c>
      <c r="AY142" s="196" t="s">
        <v>143</v>
      </c>
    </row>
    <row r="143" s="2" customFormat="1" ht="24.15" customHeight="1">
      <c r="A143" s="38"/>
      <c r="B143" s="172"/>
      <c r="C143" s="173" t="s">
        <v>212</v>
      </c>
      <c r="D143" s="173" t="s">
        <v>145</v>
      </c>
      <c r="E143" s="174" t="s">
        <v>285</v>
      </c>
      <c r="F143" s="175" t="s">
        <v>286</v>
      </c>
      <c r="G143" s="176" t="s">
        <v>153</v>
      </c>
      <c r="H143" s="177">
        <v>60.479999999999997</v>
      </c>
      <c r="I143" s="178"/>
      <c r="J143" s="179">
        <f>ROUND(I143*H143,2)</f>
        <v>0</v>
      </c>
      <c r="K143" s="180"/>
      <c r="L143" s="39"/>
      <c r="M143" s="181" t="s">
        <v>1</v>
      </c>
      <c r="N143" s="182" t="s">
        <v>43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149</v>
      </c>
      <c r="AT143" s="185" t="s">
        <v>145</v>
      </c>
      <c r="AU143" s="185" t="s">
        <v>88</v>
      </c>
      <c r="AY143" s="19" t="s">
        <v>143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86</v>
      </c>
      <c r="BK143" s="186">
        <f>ROUND(I143*H143,2)</f>
        <v>0</v>
      </c>
      <c r="BL143" s="19" t="s">
        <v>149</v>
      </c>
      <c r="BM143" s="185" t="s">
        <v>1634</v>
      </c>
    </row>
    <row r="144" s="14" customFormat="1">
      <c r="A144" s="14"/>
      <c r="B144" s="195"/>
      <c r="C144" s="14"/>
      <c r="D144" s="188" t="s">
        <v>155</v>
      </c>
      <c r="E144" s="196" t="s">
        <v>1</v>
      </c>
      <c r="F144" s="197" t="s">
        <v>1635</v>
      </c>
      <c r="G144" s="14"/>
      <c r="H144" s="198">
        <v>60.479999999999997</v>
      </c>
      <c r="I144" s="199"/>
      <c r="J144" s="14"/>
      <c r="K144" s="14"/>
      <c r="L144" s="195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6" t="s">
        <v>155</v>
      </c>
      <c r="AU144" s="196" t="s">
        <v>88</v>
      </c>
      <c r="AV144" s="14" t="s">
        <v>88</v>
      </c>
      <c r="AW144" s="14" t="s">
        <v>34</v>
      </c>
      <c r="AX144" s="14" t="s">
        <v>86</v>
      </c>
      <c r="AY144" s="196" t="s">
        <v>143</v>
      </c>
    </row>
    <row r="145" s="12" customFormat="1" ht="22.8" customHeight="1">
      <c r="A145" s="12"/>
      <c r="B145" s="159"/>
      <c r="C145" s="12"/>
      <c r="D145" s="160" t="s">
        <v>77</v>
      </c>
      <c r="E145" s="170" t="s">
        <v>175</v>
      </c>
      <c r="F145" s="170" t="s">
        <v>377</v>
      </c>
      <c r="G145" s="12"/>
      <c r="H145" s="12"/>
      <c r="I145" s="162"/>
      <c r="J145" s="171">
        <f>BK145</f>
        <v>0</v>
      </c>
      <c r="K145" s="12"/>
      <c r="L145" s="159"/>
      <c r="M145" s="164"/>
      <c r="N145" s="165"/>
      <c r="O145" s="165"/>
      <c r="P145" s="166">
        <f>SUM(P146:P154)</f>
        <v>0</v>
      </c>
      <c r="Q145" s="165"/>
      <c r="R145" s="166">
        <f>SUM(R146:R154)</f>
        <v>2.9680639999999996</v>
      </c>
      <c r="S145" s="165"/>
      <c r="T145" s="167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0" t="s">
        <v>86</v>
      </c>
      <c r="AT145" s="168" t="s">
        <v>77</v>
      </c>
      <c r="AU145" s="168" t="s">
        <v>86</v>
      </c>
      <c r="AY145" s="160" t="s">
        <v>143</v>
      </c>
      <c r="BK145" s="169">
        <f>SUM(BK146:BK154)</f>
        <v>0</v>
      </c>
    </row>
    <row r="146" s="2" customFormat="1" ht="24.15" customHeight="1">
      <c r="A146" s="38"/>
      <c r="B146" s="172"/>
      <c r="C146" s="173" t="s">
        <v>224</v>
      </c>
      <c r="D146" s="173" t="s">
        <v>145</v>
      </c>
      <c r="E146" s="174" t="s">
        <v>1636</v>
      </c>
      <c r="F146" s="175" t="s">
        <v>1637</v>
      </c>
      <c r="G146" s="176" t="s">
        <v>153</v>
      </c>
      <c r="H146" s="177">
        <v>60.479999999999997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43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149</v>
      </c>
      <c r="AT146" s="185" t="s">
        <v>145</v>
      </c>
      <c r="AU146" s="185" t="s">
        <v>88</v>
      </c>
      <c r="AY146" s="19" t="s">
        <v>143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86</v>
      </c>
      <c r="BK146" s="186">
        <f>ROUND(I146*H146,2)</f>
        <v>0</v>
      </c>
      <c r="BL146" s="19" t="s">
        <v>149</v>
      </c>
      <c r="BM146" s="185" t="s">
        <v>1638</v>
      </c>
    </row>
    <row r="147" s="13" customFormat="1">
      <c r="A147" s="13"/>
      <c r="B147" s="187"/>
      <c r="C147" s="13"/>
      <c r="D147" s="188" t="s">
        <v>155</v>
      </c>
      <c r="E147" s="189" t="s">
        <v>1</v>
      </c>
      <c r="F147" s="190" t="s">
        <v>1639</v>
      </c>
      <c r="G147" s="13"/>
      <c r="H147" s="189" t="s">
        <v>1</v>
      </c>
      <c r="I147" s="191"/>
      <c r="J147" s="13"/>
      <c r="K147" s="13"/>
      <c r="L147" s="187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155</v>
      </c>
      <c r="AU147" s="189" t="s">
        <v>88</v>
      </c>
      <c r="AV147" s="13" t="s">
        <v>86</v>
      </c>
      <c r="AW147" s="13" t="s">
        <v>34</v>
      </c>
      <c r="AX147" s="13" t="s">
        <v>78</v>
      </c>
      <c r="AY147" s="189" t="s">
        <v>143</v>
      </c>
    </row>
    <row r="148" s="14" customFormat="1">
      <c r="A148" s="14"/>
      <c r="B148" s="195"/>
      <c r="C148" s="14"/>
      <c r="D148" s="188" t="s">
        <v>155</v>
      </c>
      <c r="E148" s="196" t="s">
        <v>1</v>
      </c>
      <c r="F148" s="197" t="s">
        <v>1629</v>
      </c>
      <c r="G148" s="14"/>
      <c r="H148" s="198">
        <v>60.479999999999997</v>
      </c>
      <c r="I148" s="199"/>
      <c r="J148" s="14"/>
      <c r="K148" s="14"/>
      <c r="L148" s="195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6" t="s">
        <v>155</v>
      </c>
      <c r="AU148" s="196" t="s">
        <v>88</v>
      </c>
      <c r="AV148" s="14" t="s">
        <v>88</v>
      </c>
      <c r="AW148" s="14" t="s">
        <v>34</v>
      </c>
      <c r="AX148" s="14" t="s">
        <v>86</v>
      </c>
      <c r="AY148" s="196" t="s">
        <v>143</v>
      </c>
    </row>
    <row r="149" s="2" customFormat="1" ht="24.15" customHeight="1">
      <c r="A149" s="38"/>
      <c r="B149" s="172"/>
      <c r="C149" s="173" t="s">
        <v>251</v>
      </c>
      <c r="D149" s="173" t="s">
        <v>145</v>
      </c>
      <c r="E149" s="174" t="s">
        <v>1640</v>
      </c>
      <c r="F149" s="175" t="s">
        <v>1641</v>
      </c>
      <c r="G149" s="176" t="s">
        <v>153</v>
      </c>
      <c r="H149" s="177">
        <v>54.399999999999999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43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149</v>
      </c>
      <c r="AT149" s="185" t="s">
        <v>145</v>
      </c>
      <c r="AU149" s="185" t="s">
        <v>88</v>
      </c>
      <c r="AY149" s="19" t="s">
        <v>143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86</v>
      </c>
      <c r="BK149" s="186">
        <f>ROUND(I149*H149,2)</f>
        <v>0</v>
      </c>
      <c r="BL149" s="19" t="s">
        <v>149</v>
      </c>
      <c r="BM149" s="185" t="s">
        <v>1642</v>
      </c>
    </row>
    <row r="150" s="13" customFormat="1">
      <c r="A150" s="13"/>
      <c r="B150" s="187"/>
      <c r="C150" s="13"/>
      <c r="D150" s="188" t="s">
        <v>155</v>
      </c>
      <c r="E150" s="189" t="s">
        <v>1</v>
      </c>
      <c r="F150" s="190" t="s">
        <v>1639</v>
      </c>
      <c r="G150" s="13"/>
      <c r="H150" s="189" t="s">
        <v>1</v>
      </c>
      <c r="I150" s="191"/>
      <c r="J150" s="13"/>
      <c r="K150" s="13"/>
      <c r="L150" s="187"/>
      <c r="M150" s="192"/>
      <c r="N150" s="193"/>
      <c r="O150" s="193"/>
      <c r="P150" s="193"/>
      <c r="Q150" s="193"/>
      <c r="R150" s="193"/>
      <c r="S150" s="193"/>
      <c r="T150" s="19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9" t="s">
        <v>155</v>
      </c>
      <c r="AU150" s="189" t="s">
        <v>88</v>
      </c>
      <c r="AV150" s="13" t="s">
        <v>86</v>
      </c>
      <c r="AW150" s="13" t="s">
        <v>34</v>
      </c>
      <c r="AX150" s="13" t="s">
        <v>78</v>
      </c>
      <c r="AY150" s="189" t="s">
        <v>143</v>
      </c>
    </row>
    <row r="151" s="14" customFormat="1">
      <c r="A151" s="14"/>
      <c r="B151" s="195"/>
      <c r="C151" s="14"/>
      <c r="D151" s="188" t="s">
        <v>155</v>
      </c>
      <c r="E151" s="196" t="s">
        <v>1</v>
      </c>
      <c r="F151" s="197" t="s">
        <v>1643</v>
      </c>
      <c r="G151" s="14"/>
      <c r="H151" s="198">
        <v>54.399999999999999</v>
      </c>
      <c r="I151" s="199"/>
      <c r="J151" s="14"/>
      <c r="K151" s="14"/>
      <c r="L151" s="195"/>
      <c r="M151" s="200"/>
      <c r="N151" s="201"/>
      <c r="O151" s="201"/>
      <c r="P151" s="201"/>
      <c r="Q151" s="201"/>
      <c r="R151" s="201"/>
      <c r="S151" s="201"/>
      <c r="T151" s="20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6" t="s">
        <v>155</v>
      </c>
      <c r="AU151" s="196" t="s">
        <v>88</v>
      </c>
      <c r="AV151" s="14" t="s">
        <v>88</v>
      </c>
      <c r="AW151" s="14" t="s">
        <v>34</v>
      </c>
      <c r="AX151" s="14" t="s">
        <v>86</v>
      </c>
      <c r="AY151" s="196" t="s">
        <v>143</v>
      </c>
    </row>
    <row r="152" s="2" customFormat="1" ht="24.15" customHeight="1">
      <c r="A152" s="38"/>
      <c r="B152" s="172"/>
      <c r="C152" s="173" t="s">
        <v>256</v>
      </c>
      <c r="D152" s="173" t="s">
        <v>145</v>
      </c>
      <c r="E152" s="174" t="s">
        <v>401</v>
      </c>
      <c r="F152" s="175" t="s">
        <v>402</v>
      </c>
      <c r="G152" s="176" t="s">
        <v>153</v>
      </c>
      <c r="H152" s="177">
        <v>54.399999999999999</v>
      </c>
      <c r="I152" s="178"/>
      <c r="J152" s="179">
        <f>ROUND(I152*H152,2)</f>
        <v>0</v>
      </c>
      <c r="K152" s="180"/>
      <c r="L152" s="39"/>
      <c r="M152" s="181" t="s">
        <v>1</v>
      </c>
      <c r="N152" s="182" t="s">
        <v>43</v>
      </c>
      <c r="O152" s="77"/>
      <c r="P152" s="183">
        <f>O152*H152</f>
        <v>0</v>
      </c>
      <c r="Q152" s="183">
        <v>0.040169999999999997</v>
      </c>
      <c r="R152" s="183">
        <f>Q152*H152</f>
        <v>2.1852479999999996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149</v>
      </c>
      <c r="AT152" s="185" t="s">
        <v>145</v>
      </c>
      <c r="AU152" s="185" t="s">
        <v>88</v>
      </c>
      <c r="AY152" s="19" t="s">
        <v>143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86</v>
      </c>
      <c r="BK152" s="186">
        <f>ROUND(I152*H152,2)</f>
        <v>0</v>
      </c>
      <c r="BL152" s="19" t="s">
        <v>149</v>
      </c>
      <c r="BM152" s="185" t="s">
        <v>1644</v>
      </c>
    </row>
    <row r="153" s="14" customFormat="1">
      <c r="A153" s="14"/>
      <c r="B153" s="195"/>
      <c r="C153" s="14"/>
      <c r="D153" s="188" t="s">
        <v>155</v>
      </c>
      <c r="E153" s="196" t="s">
        <v>1</v>
      </c>
      <c r="F153" s="197" t="s">
        <v>1645</v>
      </c>
      <c r="G153" s="14"/>
      <c r="H153" s="198">
        <v>54.399999999999999</v>
      </c>
      <c r="I153" s="199"/>
      <c r="J153" s="14"/>
      <c r="K153" s="14"/>
      <c r="L153" s="195"/>
      <c r="M153" s="200"/>
      <c r="N153" s="201"/>
      <c r="O153" s="201"/>
      <c r="P153" s="201"/>
      <c r="Q153" s="201"/>
      <c r="R153" s="201"/>
      <c r="S153" s="201"/>
      <c r="T153" s="20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6" t="s">
        <v>155</v>
      </c>
      <c r="AU153" s="196" t="s">
        <v>88</v>
      </c>
      <c r="AV153" s="14" t="s">
        <v>88</v>
      </c>
      <c r="AW153" s="14" t="s">
        <v>34</v>
      </c>
      <c r="AX153" s="14" t="s">
        <v>86</v>
      </c>
      <c r="AY153" s="196" t="s">
        <v>143</v>
      </c>
    </row>
    <row r="154" s="2" customFormat="1" ht="24.15" customHeight="1">
      <c r="A154" s="38"/>
      <c r="B154" s="172"/>
      <c r="C154" s="173" t="s">
        <v>262</v>
      </c>
      <c r="D154" s="173" t="s">
        <v>145</v>
      </c>
      <c r="E154" s="174" t="s">
        <v>1646</v>
      </c>
      <c r="F154" s="175" t="s">
        <v>1647</v>
      </c>
      <c r="G154" s="176" t="s">
        <v>153</v>
      </c>
      <c r="H154" s="177">
        <v>54.399999999999999</v>
      </c>
      <c r="I154" s="178"/>
      <c r="J154" s="179">
        <f>ROUND(I154*H154,2)</f>
        <v>0</v>
      </c>
      <c r="K154" s="180"/>
      <c r="L154" s="39"/>
      <c r="M154" s="181" t="s">
        <v>1</v>
      </c>
      <c r="N154" s="182" t="s">
        <v>43</v>
      </c>
      <c r="O154" s="77"/>
      <c r="P154" s="183">
        <f>O154*H154</f>
        <v>0</v>
      </c>
      <c r="Q154" s="183">
        <v>0.01439</v>
      </c>
      <c r="R154" s="183">
        <f>Q154*H154</f>
        <v>0.78281599999999996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149</v>
      </c>
      <c r="AT154" s="185" t="s">
        <v>145</v>
      </c>
      <c r="AU154" s="185" t="s">
        <v>88</v>
      </c>
      <c r="AY154" s="19" t="s">
        <v>143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86</v>
      </c>
      <c r="BK154" s="186">
        <f>ROUND(I154*H154,2)</f>
        <v>0</v>
      </c>
      <c r="BL154" s="19" t="s">
        <v>149</v>
      </c>
      <c r="BM154" s="185" t="s">
        <v>1648</v>
      </c>
    </row>
    <row r="155" s="12" customFormat="1" ht="22.8" customHeight="1">
      <c r="A155" s="12"/>
      <c r="B155" s="159"/>
      <c r="C155" s="12"/>
      <c r="D155" s="160" t="s">
        <v>77</v>
      </c>
      <c r="E155" s="170" t="s">
        <v>212</v>
      </c>
      <c r="F155" s="170" t="s">
        <v>439</v>
      </c>
      <c r="G155" s="12"/>
      <c r="H155" s="12"/>
      <c r="I155" s="162"/>
      <c r="J155" s="171">
        <f>BK155</f>
        <v>0</v>
      </c>
      <c r="K155" s="12"/>
      <c r="L155" s="159"/>
      <c r="M155" s="164"/>
      <c r="N155" s="165"/>
      <c r="O155" s="165"/>
      <c r="P155" s="166">
        <f>SUM(P156:P164)</f>
        <v>0</v>
      </c>
      <c r="Q155" s="165"/>
      <c r="R155" s="166">
        <f>SUM(R156:R164)</f>
        <v>5.6494619200000002</v>
      </c>
      <c r="S155" s="165"/>
      <c r="T155" s="167">
        <f>SUM(T156:T164)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0" t="s">
        <v>86</v>
      </c>
      <c r="AT155" s="168" t="s">
        <v>77</v>
      </c>
      <c r="AU155" s="168" t="s">
        <v>86</v>
      </c>
      <c r="AY155" s="160" t="s">
        <v>143</v>
      </c>
      <c r="BK155" s="169">
        <f>SUM(BK156:BK164)</f>
        <v>0</v>
      </c>
    </row>
    <row r="156" s="2" customFormat="1" ht="24.15" customHeight="1">
      <c r="A156" s="38"/>
      <c r="B156" s="172"/>
      <c r="C156" s="173" t="s">
        <v>274</v>
      </c>
      <c r="D156" s="173" t="s">
        <v>145</v>
      </c>
      <c r="E156" s="174" t="s">
        <v>441</v>
      </c>
      <c r="F156" s="175" t="s">
        <v>442</v>
      </c>
      <c r="G156" s="176" t="s">
        <v>298</v>
      </c>
      <c r="H156" s="177">
        <v>29.600000000000001</v>
      </c>
      <c r="I156" s="178"/>
      <c r="J156" s="179">
        <f>ROUND(I156*H156,2)</f>
        <v>0</v>
      </c>
      <c r="K156" s="180"/>
      <c r="L156" s="39"/>
      <c r="M156" s="181" t="s">
        <v>1</v>
      </c>
      <c r="N156" s="182" t="s">
        <v>43</v>
      </c>
      <c r="O156" s="77"/>
      <c r="P156" s="183">
        <f>O156*H156</f>
        <v>0</v>
      </c>
      <c r="Q156" s="183">
        <v>0.10095</v>
      </c>
      <c r="R156" s="183">
        <f>Q156*H156</f>
        <v>2.9881199999999999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149</v>
      </c>
      <c r="AT156" s="185" t="s">
        <v>145</v>
      </c>
      <c r="AU156" s="185" t="s">
        <v>88</v>
      </c>
      <c r="AY156" s="19" t="s">
        <v>143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86</v>
      </c>
      <c r="BK156" s="186">
        <f>ROUND(I156*H156,2)</f>
        <v>0</v>
      </c>
      <c r="BL156" s="19" t="s">
        <v>149</v>
      </c>
      <c r="BM156" s="185" t="s">
        <v>1649</v>
      </c>
    </row>
    <row r="157" s="13" customFormat="1">
      <c r="A157" s="13"/>
      <c r="B157" s="187"/>
      <c r="C157" s="13"/>
      <c r="D157" s="188" t="s">
        <v>155</v>
      </c>
      <c r="E157" s="189" t="s">
        <v>1</v>
      </c>
      <c r="F157" s="190" t="s">
        <v>1650</v>
      </c>
      <c r="G157" s="13"/>
      <c r="H157" s="189" t="s">
        <v>1</v>
      </c>
      <c r="I157" s="191"/>
      <c r="J157" s="13"/>
      <c r="K157" s="13"/>
      <c r="L157" s="187"/>
      <c r="M157" s="192"/>
      <c r="N157" s="193"/>
      <c r="O157" s="193"/>
      <c r="P157" s="193"/>
      <c r="Q157" s="193"/>
      <c r="R157" s="193"/>
      <c r="S157" s="193"/>
      <c r="T157" s="19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9" t="s">
        <v>155</v>
      </c>
      <c r="AU157" s="189" t="s">
        <v>88</v>
      </c>
      <c r="AV157" s="13" t="s">
        <v>86</v>
      </c>
      <c r="AW157" s="13" t="s">
        <v>34</v>
      </c>
      <c r="AX157" s="13" t="s">
        <v>78</v>
      </c>
      <c r="AY157" s="189" t="s">
        <v>143</v>
      </c>
    </row>
    <row r="158" s="14" customFormat="1">
      <c r="A158" s="14"/>
      <c r="B158" s="195"/>
      <c r="C158" s="14"/>
      <c r="D158" s="188" t="s">
        <v>155</v>
      </c>
      <c r="E158" s="196" t="s">
        <v>1</v>
      </c>
      <c r="F158" s="197" t="s">
        <v>1651</v>
      </c>
      <c r="G158" s="14"/>
      <c r="H158" s="198">
        <v>29.600000000000001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155</v>
      </c>
      <c r="AU158" s="196" t="s">
        <v>88</v>
      </c>
      <c r="AV158" s="14" t="s">
        <v>88</v>
      </c>
      <c r="AW158" s="14" t="s">
        <v>34</v>
      </c>
      <c r="AX158" s="14" t="s">
        <v>78</v>
      </c>
      <c r="AY158" s="196" t="s">
        <v>143</v>
      </c>
    </row>
    <row r="159" s="15" customFormat="1">
      <c r="A159" s="15"/>
      <c r="B159" s="203"/>
      <c r="C159" s="15"/>
      <c r="D159" s="188" t="s">
        <v>155</v>
      </c>
      <c r="E159" s="204" t="s">
        <v>1</v>
      </c>
      <c r="F159" s="205" t="s">
        <v>163</v>
      </c>
      <c r="G159" s="15"/>
      <c r="H159" s="206">
        <v>29.600000000000001</v>
      </c>
      <c r="I159" s="207"/>
      <c r="J159" s="15"/>
      <c r="K159" s="15"/>
      <c r="L159" s="203"/>
      <c r="M159" s="208"/>
      <c r="N159" s="209"/>
      <c r="O159" s="209"/>
      <c r="P159" s="209"/>
      <c r="Q159" s="209"/>
      <c r="R159" s="209"/>
      <c r="S159" s="209"/>
      <c r="T159" s="21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4" t="s">
        <v>155</v>
      </c>
      <c r="AU159" s="204" t="s">
        <v>88</v>
      </c>
      <c r="AV159" s="15" t="s">
        <v>149</v>
      </c>
      <c r="AW159" s="15" t="s">
        <v>34</v>
      </c>
      <c r="AX159" s="15" t="s">
        <v>86</v>
      </c>
      <c r="AY159" s="204" t="s">
        <v>143</v>
      </c>
    </row>
    <row r="160" s="2" customFormat="1" ht="21.75" customHeight="1">
      <c r="A160" s="38"/>
      <c r="B160" s="172"/>
      <c r="C160" s="219" t="s">
        <v>8</v>
      </c>
      <c r="D160" s="219" t="s">
        <v>367</v>
      </c>
      <c r="E160" s="220" t="s">
        <v>447</v>
      </c>
      <c r="F160" s="221" t="s">
        <v>448</v>
      </c>
      <c r="G160" s="222" t="s">
        <v>298</v>
      </c>
      <c r="H160" s="223">
        <v>29.896000000000001</v>
      </c>
      <c r="I160" s="224"/>
      <c r="J160" s="225">
        <f>ROUND(I160*H160,2)</f>
        <v>0</v>
      </c>
      <c r="K160" s="226"/>
      <c r="L160" s="227"/>
      <c r="M160" s="228" t="s">
        <v>1</v>
      </c>
      <c r="N160" s="229" t="s">
        <v>43</v>
      </c>
      <c r="O160" s="77"/>
      <c r="P160" s="183">
        <f>O160*H160</f>
        <v>0</v>
      </c>
      <c r="Q160" s="183">
        <v>0.021999999999999999</v>
      </c>
      <c r="R160" s="183">
        <f>Q160*H160</f>
        <v>0.65771199999999996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206</v>
      </c>
      <c r="AT160" s="185" t="s">
        <v>367</v>
      </c>
      <c r="AU160" s="185" t="s">
        <v>88</v>
      </c>
      <c r="AY160" s="19" t="s">
        <v>143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86</v>
      </c>
      <c r="BK160" s="186">
        <f>ROUND(I160*H160,2)</f>
        <v>0</v>
      </c>
      <c r="BL160" s="19" t="s">
        <v>149</v>
      </c>
      <c r="BM160" s="185" t="s">
        <v>1652</v>
      </c>
    </row>
    <row r="161" s="13" customFormat="1">
      <c r="A161" s="13"/>
      <c r="B161" s="187"/>
      <c r="C161" s="13"/>
      <c r="D161" s="188" t="s">
        <v>155</v>
      </c>
      <c r="E161" s="189" t="s">
        <v>1</v>
      </c>
      <c r="F161" s="190" t="s">
        <v>1653</v>
      </c>
      <c r="G161" s="13"/>
      <c r="H161" s="189" t="s">
        <v>1</v>
      </c>
      <c r="I161" s="191"/>
      <c r="J161" s="13"/>
      <c r="K161" s="13"/>
      <c r="L161" s="187"/>
      <c r="M161" s="192"/>
      <c r="N161" s="193"/>
      <c r="O161" s="193"/>
      <c r="P161" s="193"/>
      <c r="Q161" s="193"/>
      <c r="R161" s="193"/>
      <c r="S161" s="193"/>
      <c r="T161" s="19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9" t="s">
        <v>155</v>
      </c>
      <c r="AU161" s="189" t="s">
        <v>88</v>
      </c>
      <c r="AV161" s="13" t="s">
        <v>86</v>
      </c>
      <c r="AW161" s="13" t="s">
        <v>34</v>
      </c>
      <c r="AX161" s="13" t="s">
        <v>78</v>
      </c>
      <c r="AY161" s="189" t="s">
        <v>143</v>
      </c>
    </row>
    <row r="162" s="14" customFormat="1">
      <c r="A162" s="14"/>
      <c r="B162" s="195"/>
      <c r="C162" s="14"/>
      <c r="D162" s="188" t="s">
        <v>155</v>
      </c>
      <c r="E162" s="196" t="s">
        <v>1</v>
      </c>
      <c r="F162" s="197" t="s">
        <v>1654</v>
      </c>
      <c r="G162" s="14"/>
      <c r="H162" s="198">
        <v>29.896000000000001</v>
      </c>
      <c r="I162" s="199"/>
      <c r="J162" s="14"/>
      <c r="K162" s="14"/>
      <c r="L162" s="195"/>
      <c r="M162" s="200"/>
      <c r="N162" s="201"/>
      <c r="O162" s="201"/>
      <c r="P162" s="201"/>
      <c r="Q162" s="201"/>
      <c r="R162" s="201"/>
      <c r="S162" s="201"/>
      <c r="T162" s="20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6" t="s">
        <v>155</v>
      </c>
      <c r="AU162" s="196" t="s">
        <v>88</v>
      </c>
      <c r="AV162" s="14" t="s">
        <v>88</v>
      </c>
      <c r="AW162" s="14" t="s">
        <v>34</v>
      </c>
      <c r="AX162" s="14" t="s">
        <v>86</v>
      </c>
      <c r="AY162" s="196" t="s">
        <v>143</v>
      </c>
    </row>
    <row r="163" s="2" customFormat="1" ht="24.15" customHeight="1">
      <c r="A163" s="38"/>
      <c r="B163" s="172"/>
      <c r="C163" s="173" t="s">
        <v>284</v>
      </c>
      <c r="D163" s="173" t="s">
        <v>145</v>
      </c>
      <c r="E163" s="174" t="s">
        <v>452</v>
      </c>
      <c r="F163" s="175" t="s">
        <v>453</v>
      </c>
      <c r="G163" s="176" t="s">
        <v>182</v>
      </c>
      <c r="H163" s="177">
        <v>0.88800000000000001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43</v>
      </c>
      <c r="O163" s="77"/>
      <c r="P163" s="183">
        <f>O163*H163</f>
        <v>0</v>
      </c>
      <c r="Q163" s="183">
        <v>2.2563399999999998</v>
      </c>
      <c r="R163" s="183">
        <f>Q163*H163</f>
        <v>2.0036299199999998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149</v>
      </c>
      <c r="AT163" s="185" t="s">
        <v>145</v>
      </c>
      <c r="AU163" s="185" t="s">
        <v>88</v>
      </c>
      <c r="AY163" s="19" t="s">
        <v>143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86</v>
      </c>
      <c r="BK163" s="186">
        <f>ROUND(I163*H163,2)</f>
        <v>0</v>
      </c>
      <c r="BL163" s="19" t="s">
        <v>149</v>
      </c>
      <c r="BM163" s="185" t="s">
        <v>1655</v>
      </c>
    </row>
    <row r="164" s="14" customFormat="1">
      <c r="A164" s="14"/>
      <c r="B164" s="195"/>
      <c r="C164" s="14"/>
      <c r="D164" s="188" t="s">
        <v>155</v>
      </c>
      <c r="E164" s="196" t="s">
        <v>1</v>
      </c>
      <c r="F164" s="197" t="s">
        <v>1656</v>
      </c>
      <c r="G164" s="14"/>
      <c r="H164" s="198">
        <v>0.88800000000000001</v>
      </c>
      <c r="I164" s="199"/>
      <c r="J164" s="14"/>
      <c r="K164" s="14"/>
      <c r="L164" s="195"/>
      <c r="M164" s="200"/>
      <c r="N164" s="201"/>
      <c r="O164" s="201"/>
      <c r="P164" s="201"/>
      <c r="Q164" s="201"/>
      <c r="R164" s="201"/>
      <c r="S164" s="201"/>
      <c r="T164" s="20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6" t="s">
        <v>155</v>
      </c>
      <c r="AU164" s="196" t="s">
        <v>88</v>
      </c>
      <c r="AV164" s="14" t="s">
        <v>88</v>
      </c>
      <c r="AW164" s="14" t="s">
        <v>34</v>
      </c>
      <c r="AX164" s="14" t="s">
        <v>86</v>
      </c>
      <c r="AY164" s="196" t="s">
        <v>143</v>
      </c>
    </row>
    <row r="165" s="12" customFormat="1" ht="22.8" customHeight="1">
      <c r="A165" s="12"/>
      <c r="B165" s="159"/>
      <c r="C165" s="12"/>
      <c r="D165" s="160" t="s">
        <v>77</v>
      </c>
      <c r="E165" s="170" t="s">
        <v>607</v>
      </c>
      <c r="F165" s="170" t="s">
        <v>608</v>
      </c>
      <c r="G165" s="12"/>
      <c r="H165" s="12"/>
      <c r="I165" s="162"/>
      <c r="J165" s="171">
        <f>BK165</f>
        <v>0</v>
      </c>
      <c r="K165" s="12"/>
      <c r="L165" s="159"/>
      <c r="M165" s="164"/>
      <c r="N165" s="165"/>
      <c r="O165" s="165"/>
      <c r="P165" s="166">
        <f>P166</f>
        <v>0</v>
      </c>
      <c r="Q165" s="165"/>
      <c r="R165" s="166">
        <f>R166</f>
        <v>0</v>
      </c>
      <c r="S165" s="165"/>
      <c r="T165" s="167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0" t="s">
        <v>86</v>
      </c>
      <c r="AT165" s="168" t="s">
        <v>77</v>
      </c>
      <c r="AU165" s="168" t="s">
        <v>86</v>
      </c>
      <c r="AY165" s="160" t="s">
        <v>143</v>
      </c>
      <c r="BK165" s="169">
        <f>BK166</f>
        <v>0</v>
      </c>
    </row>
    <row r="166" s="2" customFormat="1" ht="16.5" customHeight="1">
      <c r="A166" s="38"/>
      <c r="B166" s="172"/>
      <c r="C166" s="173" t="s">
        <v>290</v>
      </c>
      <c r="D166" s="173" t="s">
        <v>145</v>
      </c>
      <c r="E166" s="174" t="s">
        <v>610</v>
      </c>
      <c r="F166" s="175" t="s">
        <v>611</v>
      </c>
      <c r="G166" s="176" t="s">
        <v>281</v>
      </c>
      <c r="H166" s="177">
        <v>8.6180000000000003</v>
      </c>
      <c r="I166" s="178"/>
      <c r="J166" s="179">
        <f>ROUND(I166*H166,2)</f>
        <v>0</v>
      </c>
      <c r="K166" s="180"/>
      <c r="L166" s="39"/>
      <c r="M166" s="231" t="s">
        <v>1</v>
      </c>
      <c r="N166" s="232" t="s">
        <v>43</v>
      </c>
      <c r="O166" s="233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149</v>
      </c>
      <c r="AT166" s="185" t="s">
        <v>145</v>
      </c>
      <c r="AU166" s="185" t="s">
        <v>88</v>
      </c>
      <c r="AY166" s="19" t="s">
        <v>143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86</v>
      </c>
      <c r="BK166" s="186">
        <f>ROUND(I166*H166,2)</f>
        <v>0</v>
      </c>
      <c r="BL166" s="19" t="s">
        <v>149</v>
      </c>
      <c r="BM166" s="185" t="s">
        <v>1657</v>
      </c>
    </row>
    <row r="167" s="2" customFormat="1" ht="6.96" customHeight="1">
      <c r="A167" s="38"/>
      <c r="B167" s="60"/>
      <c r="C167" s="61"/>
      <c r="D167" s="61"/>
      <c r="E167" s="61"/>
      <c r="F167" s="61"/>
      <c r="G167" s="61"/>
      <c r="H167" s="61"/>
      <c r="I167" s="61"/>
      <c r="J167" s="61"/>
      <c r="K167" s="61"/>
      <c r="L167" s="39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autoFilter ref="C120:K16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88</v>
      </c>
    </row>
    <row r="4" s="1" customFormat="1" ht="24.96" customHeight="1">
      <c r="B4" s="22"/>
      <c r="D4" s="23" t="s">
        <v>101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Gymnázium Vídeňská rekonstrukce hřiště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1658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22. 3. 2024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710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32" t="s">
        <v>28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25</v>
      </c>
      <c r="J20" s="27" t="s">
        <v>32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28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38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40</v>
      </c>
      <c r="G32" s="38"/>
      <c r="H32" s="38"/>
      <c r="I32" s="43" t="s">
        <v>39</v>
      </c>
      <c r="J32" s="43" t="s">
        <v>41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42</v>
      </c>
      <c r="E33" s="32" t="s">
        <v>43</v>
      </c>
      <c r="F33" s="127">
        <f>ROUND((SUM(BE121:BE192)),  2)</f>
        <v>0</v>
      </c>
      <c r="G33" s="38"/>
      <c r="H33" s="38"/>
      <c r="I33" s="128">
        <v>0.20999999999999999</v>
      </c>
      <c r="J33" s="127">
        <f>ROUND(((SUM(BE121:BE192))*I33),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44</v>
      </c>
      <c r="F34" s="127">
        <f>ROUND((SUM(BF121:BF192)),  2)</f>
        <v>0</v>
      </c>
      <c r="G34" s="38"/>
      <c r="H34" s="38"/>
      <c r="I34" s="128">
        <v>0.14999999999999999</v>
      </c>
      <c r="J34" s="127">
        <f>ROUND(((SUM(BF121:BF192))*I34),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7">
        <f>ROUND((SUM(BG121:BG192)),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46</v>
      </c>
      <c r="F36" s="127">
        <f>ROUND((SUM(BH121:BH192)),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47</v>
      </c>
      <c r="F37" s="127">
        <f>ROUND((SUM(BI121:BI192)),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48</v>
      </c>
      <c r="E39" s="81"/>
      <c r="F39" s="81"/>
      <c r="G39" s="131" t="s">
        <v>49</v>
      </c>
      <c r="H39" s="132" t="s">
        <v>50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35" t="s">
        <v>54</v>
      </c>
      <c r="G61" s="58" t="s">
        <v>53</v>
      </c>
      <c r="H61" s="41"/>
      <c r="I61" s="41"/>
      <c r="J61" s="136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35" t="s">
        <v>54</v>
      </c>
      <c r="G76" s="58" t="s">
        <v>53</v>
      </c>
      <c r="H76" s="41"/>
      <c r="I76" s="41"/>
      <c r="J76" s="136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Gymnázium Vídeňská rekonstrukce hřiště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05 - SO 05 Zpevněné plochy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Brno</v>
      </c>
      <c r="G89" s="38"/>
      <c r="H89" s="38"/>
      <c r="I89" s="32" t="s">
        <v>22</v>
      </c>
      <c r="J89" s="69" t="str">
        <f>IF(J12="","",J12)</f>
        <v>22. 3. 2024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 xml:space="preserve">Gymnázium  Brno Vídeňská, 63900 Brno</v>
      </c>
      <c r="G91" s="38"/>
      <c r="H91" s="38"/>
      <c r="I91" s="32" t="s">
        <v>31</v>
      </c>
      <c r="J91" s="36" t="str">
        <f>E21</f>
        <v>Pitter Design, s.r.o. Pardubice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38"/>
      <c r="E92" s="38"/>
      <c r="F92" s="27" t="str">
        <f>IF(E18="","",E18)</f>
        <v>Vyplň údaj</v>
      </c>
      <c r="G92" s="38"/>
      <c r="H92" s="38"/>
      <c r="I92" s="32" t="s">
        <v>35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105</v>
      </c>
      <c r="D94" s="129"/>
      <c r="E94" s="129"/>
      <c r="F94" s="129"/>
      <c r="G94" s="129"/>
      <c r="H94" s="129"/>
      <c r="I94" s="129"/>
      <c r="J94" s="138" t="s">
        <v>106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107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0"/>
      <c r="C97" s="9"/>
      <c r="D97" s="141" t="s">
        <v>109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110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114</v>
      </c>
      <c r="E99" s="146"/>
      <c r="F99" s="146"/>
      <c r="G99" s="146"/>
      <c r="H99" s="146"/>
      <c r="I99" s="146"/>
      <c r="J99" s="147">
        <f>J167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116</v>
      </c>
      <c r="E100" s="146"/>
      <c r="F100" s="146"/>
      <c r="G100" s="146"/>
      <c r="H100" s="146"/>
      <c r="I100" s="146"/>
      <c r="J100" s="147">
        <f>J182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118</v>
      </c>
      <c r="E101" s="146"/>
      <c r="F101" s="146"/>
      <c r="G101" s="146"/>
      <c r="H101" s="146"/>
      <c r="I101" s="146"/>
      <c r="J101" s="147">
        <f>J191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128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Gymnázium Vídeňská rekonstrukce hřiště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05 - SO 05 Zpevněné plochy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>Brno</v>
      </c>
      <c r="G115" s="38"/>
      <c r="H115" s="38"/>
      <c r="I115" s="32" t="s">
        <v>22</v>
      </c>
      <c r="J115" s="69" t="str">
        <f>IF(J12="","",J12)</f>
        <v>22. 3. 2024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38"/>
      <c r="E117" s="38"/>
      <c r="F117" s="27" t="str">
        <f>E15</f>
        <v xml:space="preserve">Gymnázium  Brno Vídeňská, 63900 Brno</v>
      </c>
      <c r="G117" s="38"/>
      <c r="H117" s="38"/>
      <c r="I117" s="32" t="s">
        <v>31</v>
      </c>
      <c r="J117" s="36" t="str">
        <f>E21</f>
        <v>Pitter Design, s.r.o. Pardubice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38"/>
      <c r="E118" s="38"/>
      <c r="F118" s="27" t="str">
        <f>IF(E18="","",E18)</f>
        <v>Vyplň údaj</v>
      </c>
      <c r="G118" s="38"/>
      <c r="H118" s="38"/>
      <c r="I118" s="32" t="s">
        <v>35</v>
      </c>
      <c r="J118" s="36" t="str">
        <f>E24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129</v>
      </c>
      <c r="D120" s="151" t="s">
        <v>63</v>
      </c>
      <c r="E120" s="151" t="s">
        <v>59</v>
      </c>
      <c r="F120" s="151" t="s">
        <v>60</v>
      </c>
      <c r="G120" s="151" t="s">
        <v>130</v>
      </c>
      <c r="H120" s="151" t="s">
        <v>131</v>
      </c>
      <c r="I120" s="151" t="s">
        <v>132</v>
      </c>
      <c r="J120" s="152" t="s">
        <v>106</v>
      </c>
      <c r="K120" s="153" t="s">
        <v>133</v>
      </c>
      <c r="L120" s="154"/>
      <c r="M120" s="86" t="s">
        <v>1</v>
      </c>
      <c r="N120" s="87" t="s">
        <v>42</v>
      </c>
      <c r="O120" s="87" t="s">
        <v>134</v>
      </c>
      <c r="P120" s="87" t="s">
        <v>135</v>
      </c>
      <c r="Q120" s="87" t="s">
        <v>136</v>
      </c>
      <c r="R120" s="87" t="s">
        <v>137</v>
      </c>
      <c r="S120" s="87" t="s">
        <v>138</v>
      </c>
      <c r="T120" s="88" t="s">
        <v>139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140</v>
      </c>
      <c r="D121" s="38"/>
      <c r="E121" s="38"/>
      <c r="F121" s="38"/>
      <c r="G121" s="38"/>
      <c r="H121" s="38"/>
      <c r="I121" s="38"/>
      <c r="J121" s="155">
        <f>BK121</f>
        <v>0</v>
      </c>
      <c r="K121" s="38"/>
      <c r="L121" s="39"/>
      <c r="M121" s="89"/>
      <c r="N121" s="73"/>
      <c r="O121" s="90"/>
      <c r="P121" s="156">
        <f>P122</f>
        <v>0</v>
      </c>
      <c r="Q121" s="90"/>
      <c r="R121" s="156">
        <f>R122</f>
        <v>41.347925159999996</v>
      </c>
      <c r="S121" s="90"/>
      <c r="T121" s="157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77</v>
      </c>
      <c r="AU121" s="19" t="s">
        <v>108</v>
      </c>
      <c r="BK121" s="158">
        <f>BK122</f>
        <v>0</v>
      </c>
    </row>
    <row r="122" s="12" customFormat="1" ht="25.92" customHeight="1">
      <c r="A122" s="12"/>
      <c r="B122" s="159"/>
      <c r="C122" s="12"/>
      <c r="D122" s="160" t="s">
        <v>77</v>
      </c>
      <c r="E122" s="161" t="s">
        <v>141</v>
      </c>
      <c r="F122" s="161" t="s">
        <v>142</v>
      </c>
      <c r="G122" s="12"/>
      <c r="H122" s="12"/>
      <c r="I122" s="162"/>
      <c r="J122" s="163">
        <f>BK122</f>
        <v>0</v>
      </c>
      <c r="K122" s="12"/>
      <c r="L122" s="159"/>
      <c r="M122" s="164"/>
      <c r="N122" s="165"/>
      <c r="O122" s="165"/>
      <c r="P122" s="166">
        <f>P123+P167+P182+P191</f>
        <v>0</v>
      </c>
      <c r="Q122" s="165"/>
      <c r="R122" s="166">
        <f>R123+R167+R182+R191</f>
        <v>41.347925159999996</v>
      </c>
      <c r="S122" s="165"/>
      <c r="T122" s="167">
        <f>T123+T167+T182+T191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0" t="s">
        <v>86</v>
      </c>
      <c r="AT122" s="168" t="s">
        <v>77</v>
      </c>
      <c r="AU122" s="168" t="s">
        <v>78</v>
      </c>
      <c r="AY122" s="160" t="s">
        <v>143</v>
      </c>
      <c r="BK122" s="169">
        <f>BK123+BK167+BK182+BK191</f>
        <v>0</v>
      </c>
    </row>
    <row r="123" s="12" customFormat="1" ht="22.8" customHeight="1">
      <c r="A123" s="12"/>
      <c r="B123" s="159"/>
      <c r="C123" s="12"/>
      <c r="D123" s="160" t="s">
        <v>77</v>
      </c>
      <c r="E123" s="170" t="s">
        <v>86</v>
      </c>
      <c r="F123" s="170" t="s">
        <v>144</v>
      </c>
      <c r="G123" s="12"/>
      <c r="H123" s="12"/>
      <c r="I123" s="162"/>
      <c r="J123" s="171">
        <f>BK123</f>
        <v>0</v>
      </c>
      <c r="K123" s="12"/>
      <c r="L123" s="159"/>
      <c r="M123" s="164"/>
      <c r="N123" s="165"/>
      <c r="O123" s="165"/>
      <c r="P123" s="166">
        <f>SUM(P124:P166)</f>
        <v>0</v>
      </c>
      <c r="Q123" s="165"/>
      <c r="R123" s="166">
        <f>SUM(R124:R166)</f>
        <v>0.83286836000000009</v>
      </c>
      <c r="S123" s="165"/>
      <c r="T123" s="167">
        <f>SUM(T124:T166)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86</v>
      </c>
      <c r="AT123" s="168" t="s">
        <v>77</v>
      </c>
      <c r="AU123" s="168" t="s">
        <v>86</v>
      </c>
      <c r="AY123" s="160" t="s">
        <v>143</v>
      </c>
      <c r="BK123" s="169">
        <f>SUM(BK124:BK166)</f>
        <v>0</v>
      </c>
    </row>
    <row r="124" s="2" customFormat="1" ht="33" customHeight="1">
      <c r="A124" s="38"/>
      <c r="B124" s="172"/>
      <c r="C124" s="173" t="s">
        <v>86</v>
      </c>
      <c r="D124" s="173" t="s">
        <v>145</v>
      </c>
      <c r="E124" s="174" t="s">
        <v>151</v>
      </c>
      <c r="F124" s="175" t="s">
        <v>1659</v>
      </c>
      <c r="G124" s="176" t="s">
        <v>153</v>
      </c>
      <c r="H124" s="177">
        <v>0</v>
      </c>
      <c r="I124" s="178"/>
      <c r="J124" s="179">
        <f>ROUND(I124*H124,2)</f>
        <v>0</v>
      </c>
      <c r="K124" s="180"/>
      <c r="L124" s="39"/>
      <c r="M124" s="181" t="s">
        <v>1</v>
      </c>
      <c r="N124" s="182" t="s">
        <v>43</v>
      </c>
      <c r="O124" s="77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5" t="s">
        <v>149</v>
      </c>
      <c r="AT124" s="185" t="s">
        <v>145</v>
      </c>
      <c r="AU124" s="185" t="s">
        <v>88</v>
      </c>
      <c r="AY124" s="19" t="s">
        <v>143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9" t="s">
        <v>86</v>
      </c>
      <c r="BK124" s="186">
        <f>ROUND(I124*H124,2)</f>
        <v>0</v>
      </c>
      <c r="BL124" s="19" t="s">
        <v>149</v>
      </c>
      <c r="BM124" s="185" t="s">
        <v>1660</v>
      </c>
    </row>
    <row r="125" s="2" customFormat="1" ht="24.15" customHeight="1">
      <c r="A125" s="38"/>
      <c r="B125" s="172"/>
      <c r="C125" s="173" t="s">
        <v>88</v>
      </c>
      <c r="D125" s="173" t="s">
        <v>145</v>
      </c>
      <c r="E125" s="174" t="s">
        <v>176</v>
      </c>
      <c r="F125" s="175" t="s">
        <v>1661</v>
      </c>
      <c r="G125" s="176" t="s">
        <v>153</v>
      </c>
      <c r="H125" s="177">
        <v>0</v>
      </c>
      <c r="I125" s="178"/>
      <c r="J125" s="179">
        <f>ROUND(I125*H125,2)</f>
        <v>0</v>
      </c>
      <c r="K125" s="180"/>
      <c r="L125" s="39"/>
      <c r="M125" s="181" t="s">
        <v>1</v>
      </c>
      <c r="N125" s="182" t="s">
        <v>43</v>
      </c>
      <c r="O125" s="77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5" t="s">
        <v>149</v>
      </c>
      <c r="AT125" s="185" t="s">
        <v>145</v>
      </c>
      <c r="AU125" s="185" t="s">
        <v>88</v>
      </c>
      <c r="AY125" s="19" t="s">
        <v>143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9" t="s">
        <v>86</v>
      </c>
      <c r="BK125" s="186">
        <f>ROUND(I125*H125,2)</f>
        <v>0</v>
      </c>
      <c r="BL125" s="19" t="s">
        <v>149</v>
      </c>
      <c r="BM125" s="185" t="s">
        <v>1662</v>
      </c>
    </row>
    <row r="126" s="2" customFormat="1" ht="33" customHeight="1">
      <c r="A126" s="38"/>
      <c r="B126" s="172"/>
      <c r="C126" s="173" t="s">
        <v>164</v>
      </c>
      <c r="D126" s="173" t="s">
        <v>145</v>
      </c>
      <c r="E126" s="174" t="s">
        <v>1663</v>
      </c>
      <c r="F126" s="175" t="s">
        <v>1664</v>
      </c>
      <c r="G126" s="176" t="s">
        <v>182</v>
      </c>
      <c r="H126" s="177">
        <v>192.19999999999999</v>
      </c>
      <c r="I126" s="178"/>
      <c r="J126" s="179">
        <f>ROUND(I126*H126,2)</f>
        <v>0</v>
      </c>
      <c r="K126" s="180"/>
      <c r="L126" s="39"/>
      <c r="M126" s="181" t="s">
        <v>1</v>
      </c>
      <c r="N126" s="182" t="s">
        <v>43</v>
      </c>
      <c r="O126" s="77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5" t="s">
        <v>149</v>
      </c>
      <c r="AT126" s="185" t="s">
        <v>145</v>
      </c>
      <c r="AU126" s="185" t="s">
        <v>88</v>
      </c>
      <c r="AY126" s="19" t="s">
        <v>143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9" t="s">
        <v>86</v>
      </c>
      <c r="BK126" s="186">
        <f>ROUND(I126*H126,2)</f>
        <v>0</v>
      </c>
      <c r="BL126" s="19" t="s">
        <v>149</v>
      </c>
      <c r="BM126" s="185" t="s">
        <v>1665</v>
      </c>
    </row>
    <row r="127" s="14" customFormat="1">
      <c r="A127" s="14"/>
      <c r="B127" s="195"/>
      <c r="C127" s="14"/>
      <c r="D127" s="188" t="s">
        <v>155</v>
      </c>
      <c r="E127" s="196" t="s">
        <v>1</v>
      </c>
      <c r="F127" s="197" t="s">
        <v>1666</v>
      </c>
      <c r="G127" s="14"/>
      <c r="H127" s="198">
        <v>192.19999999999999</v>
      </c>
      <c r="I127" s="199"/>
      <c r="J127" s="14"/>
      <c r="K127" s="14"/>
      <c r="L127" s="195"/>
      <c r="M127" s="200"/>
      <c r="N127" s="201"/>
      <c r="O127" s="201"/>
      <c r="P127" s="201"/>
      <c r="Q127" s="201"/>
      <c r="R127" s="201"/>
      <c r="S127" s="201"/>
      <c r="T127" s="20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6" t="s">
        <v>155</v>
      </c>
      <c r="AU127" s="196" t="s">
        <v>88</v>
      </c>
      <c r="AV127" s="14" t="s">
        <v>88</v>
      </c>
      <c r="AW127" s="14" t="s">
        <v>34</v>
      </c>
      <c r="AX127" s="14" t="s">
        <v>86</v>
      </c>
      <c r="AY127" s="196" t="s">
        <v>143</v>
      </c>
    </row>
    <row r="128" s="2" customFormat="1" ht="24.15" customHeight="1">
      <c r="A128" s="38"/>
      <c r="B128" s="172"/>
      <c r="C128" s="173" t="s">
        <v>149</v>
      </c>
      <c r="D128" s="173" t="s">
        <v>145</v>
      </c>
      <c r="E128" s="174" t="s">
        <v>263</v>
      </c>
      <c r="F128" s="175" t="s">
        <v>264</v>
      </c>
      <c r="G128" s="176" t="s">
        <v>153</v>
      </c>
      <c r="H128" s="177">
        <v>190.75999999999999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43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149</v>
      </c>
      <c r="AT128" s="185" t="s">
        <v>145</v>
      </c>
      <c r="AU128" s="185" t="s">
        <v>88</v>
      </c>
      <c r="AY128" s="19" t="s">
        <v>143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86</v>
      </c>
      <c r="BK128" s="186">
        <f>ROUND(I128*H128,2)</f>
        <v>0</v>
      </c>
      <c r="BL128" s="19" t="s">
        <v>149</v>
      </c>
      <c r="BM128" s="185" t="s">
        <v>1667</v>
      </c>
    </row>
    <row r="129" s="13" customFormat="1">
      <c r="A129" s="13"/>
      <c r="B129" s="187"/>
      <c r="C129" s="13"/>
      <c r="D129" s="188" t="s">
        <v>155</v>
      </c>
      <c r="E129" s="189" t="s">
        <v>1</v>
      </c>
      <c r="F129" s="190" t="s">
        <v>1668</v>
      </c>
      <c r="G129" s="13"/>
      <c r="H129" s="189" t="s">
        <v>1</v>
      </c>
      <c r="I129" s="191"/>
      <c r="J129" s="13"/>
      <c r="K129" s="13"/>
      <c r="L129" s="187"/>
      <c r="M129" s="192"/>
      <c r="N129" s="193"/>
      <c r="O129" s="193"/>
      <c r="P129" s="193"/>
      <c r="Q129" s="193"/>
      <c r="R129" s="193"/>
      <c r="S129" s="193"/>
      <c r="T129" s="19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9" t="s">
        <v>155</v>
      </c>
      <c r="AU129" s="189" t="s">
        <v>88</v>
      </c>
      <c r="AV129" s="13" t="s">
        <v>86</v>
      </c>
      <c r="AW129" s="13" t="s">
        <v>34</v>
      </c>
      <c r="AX129" s="13" t="s">
        <v>78</v>
      </c>
      <c r="AY129" s="189" t="s">
        <v>143</v>
      </c>
    </row>
    <row r="130" s="13" customFormat="1">
      <c r="A130" s="13"/>
      <c r="B130" s="187"/>
      <c r="C130" s="13"/>
      <c r="D130" s="188" t="s">
        <v>155</v>
      </c>
      <c r="E130" s="189" t="s">
        <v>1</v>
      </c>
      <c r="F130" s="190" t="s">
        <v>244</v>
      </c>
      <c r="G130" s="13"/>
      <c r="H130" s="189" t="s">
        <v>1</v>
      </c>
      <c r="I130" s="191"/>
      <c r="J130" s="13"/>
      <c r="K130" s="13"/>
      <c r="L130" s="187"/>
      <c r="M130" s="192"/>
      <c r="N130" s="193"/>
      <c r="O130" s="193"/>
      <c r="P130" s="193"/>
      <c r="Q130" s="193"/>
      <c r="R130" s="193"/>
      <c r="S130" s="193"/>
      <c r="T130" s="19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9" t="s">
        <v>155</v>
      </c>
      <c r="AU130" s="189" t="s">
        <v>88</v>
      </c>
      <c r="AV130" s="13" t="s">
        <v>86</v>
      </c>
      <c r="AW130" s="13" t="s">
        <v>34</v>
      </c>
      <c r="AX130" s="13" t="s">
        <v>78</v>
      </c>
      <c r="AY130" s="189" t="s">
        <v>143</v>
      </c>
    </row>
    <row r="131" s="14" customFormat="1">
      <c r="A131" s="14"/>
      <c r="B131" s="195"/>
      <c r="C131" s="14"/>
      <c r="D131" s="188" t="s">
        <v>155</v>
      </c>
      <c r="E131" s="196" t="s">
        <v>1</v>
      </c>
      <c r="F131" s="197" t="s">
        <v>1669</v>
      </c>
      <c r="G131" s="14"/>
      <c r="H131" s="198">
        <v>68.760000000000005</v>
      </c>
      <c r="I131" s="199"/>
      <c r="J131" s="14"/>
      <c r="K131" s="14"/>
      <c r="L131" s="195"/>
      <c r="M131" s="200"/>
      <c r="N131" s="201"/>
      <c r="O131" s="201"/>
      <c r="P131" s="201"/>
      <c r="Q131" s="201"/>
      <c r="R131" s="201"/>
      <c r="S131" s="201"/>
      <c r="T131" s="20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6" t="s">
        <v>155</v>
      </c>
      <c r="AU131" s="196" t="s">
        <v>88</v>
      </c>
      <c r="AV131" s="14" t="s">
        <v>88</v>
      </c>
      <c r="AW131" s="14" t="s">
        <v>34</v>
      </c>
      <c r="AX131" s="14" t="s">
        <v>78</v>
      </c>
      <c r="AY131" s="196" t="s">
        <v>143</v>
      </c>
    </row>
    <row r="132" s="14" customFormat="1">
      <c r="A132" s="14"/>
      <c r="B132" s="195"/>
      <c r="C132" s="14"/>
      <c r="D132" s="188" t="s">
        <v>155</v>
      </c>
      <c r="E132" s="196" t="s">
        <v>1</v>
      </c>
      <c r="F132" s="197" t="s">
        <v>1670</v>
      </c>
      <c r="G132" s="14"/>
      <c r="H132" s="198">
        <v>58</v>
      </c>
      <c r="I132" s="199"/>
      <c r="J132" s="14"/>
      <c r="K132" s="14"/>
      <c r="L132" s="195"/>
      <c r="M132" s="200"/>
      <c r="N132" s="201"/>
      <c r="O132" s="201"/>
      <c r="P132" s="201"/>
      <c r="Q132" s="201"/>
      <c r="R132" s="201"/>
      <c r="S132" s="201"/>
      <c r="T132" s="20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6" t="s">
        <v>155</v>
      </c>
      <c r="AU132" s="196" t="s">
        <v>88</v>
      </c>
      <c r="AV132" s="14" t="s">
        <v>88</v>
      </c>
      <c r="AW132" s="14" t="s">
        <v>34</v>
      </c>
      <c r="AX132" s="14" t="s">
        <v>78</v>
      </c>
      <c r="AY132" s="196" t="s">
        <v>143</v>
      </c>
    </row>
    <row r="133" s="14" customFormat="1">
      <c r="A133" s="14"/>
      <c r="B133" s="195"/>
      <c r="C133" s="14"/>
      <c r="D133" s="188" t="s">
        <v>155</v>
      </c>
      <c r="E133" s="196" t="s">
        <v>1</v>
      </c>
      <c r="F133" s="197" t="s">
        <v>1671</v>
      </c>
      <c r="G133" s="14"/>
      <c r="H133" s="198">
        <v>60</v>
      </c>
      <c r="I133" s="199"/>
      <c r="J133" s="14"/>
      <c r="K133" s="14"/>
      <c r="L133" s="195"/>
      <c r="M133" s="200"/>
      <c r="N133" s="201"/>
      <c r="O133" s="201"/>
      <c r="P133" s="201"/>
      <c r="Q133" s="201"/>
      <c r="R133" s="201"/>
      <c r="S133" s="201"/>
      <c r="T133" s="20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6" t="s">
        <v>155</v>
      </c>
      <c r="AU133" s="196" t="s">
        <v>88</v>
      </c>
      <c r="AV133" s="14" t="s">
        <v>88</v>
      </c>
      <c r="AW133" s="14" t="s">
        <v>34</v>
      </c>
      <c r="AX133" s="14" t="s">
        <v>78</v>
      </c>
      <c r="AY133" s="196" t="s">
        <v>143</v>
      </c>
    </row>
    <row r="134" s="14" customFormat="1">
      <c r="A134" s="14"/>
      <c r="B134" s="195"/>
      <c r="C134" s="14"/>
      <c r="D134" s="188" t="s">
        <v>155</v>
      </c>
      <c r="E134" s="196" t="s">
        <v>1</v>
      </c>
      <c r="F134" s="197" t="s">
        <v>1672</v>
      </c>
      <c r="G134" s="14"/>
      <c r="H134" s="198">
        <v>4</v>
      </c>
      <c r="I134" s="199"/>
      <c r="J134" s="14"/>
      <c r="K134" s="14"/>
      <c r="L134" s="195"/>
      <c r="M134" s="200"/>
      <c r="N134" s="201"/>
      <c r="O134" s="201"/>
      <c r="P134" s="201"/>
      <c r="Q134" s="201"/>
      <c r="R134" s="201"/>
      <c r="S134" s="201"/>
      <c r="T134" s="20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6" t="s">
        <v>155</v>
      </c>
      <c r="AU134" s="196" t="s">
        <v>88</v>
      </c>
      <c r="AV134" s="14" t="s">
        <v>88</v>
      </c>
      <c r="AW134" s="14" t="s">
        <v>34</v>
      </c>
      <c r="AX134" s="14" t="s">
        <v>78</v>
      </c>
      <c r="AY134" s="196" t="s">
        <v>143</v>
      </c>
    </row>
    <row r="135" s="16" customFormat="1">
      <c r="A135" s="16"/>
      <c r="B135" s="211"/>
      <c r="C135" s="16"/>
      <c r="D135" s="188" t="s">
        <v>155</v>
      </c>
      <c r="E135" s="212" t="s">
        <v>1</v>
      </c>
      <c r="F135" s="213" t="s">
        <v>198</v>
      </c>
      <c r="G135" s="16"/>
      <c r="H135" s="214">
        <v>190.75999999999999</v>
      </c>
      <c r="I135" s="215"/>
      <c r="J135" s="16"/>
      <c r="K135" s="16"/>
      <c r="L135" s="211"/>
      <c r="M135" s="216"/>
      <c r="N135" s="217"/>
      <c r="O135" s="217"/>
      <c r="P135" s="217"/>
      <c r="Q135" s="217"/>
      <c r="R135" s="217"/>
      <c r="S135" s="217"/>
      <c r="T135" s="218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12" t="s">
        <v>155</v>
      </c>
      <c r="AU135" s="212" t="s">
        <v>88</v>
      </c>
      <c r="AV135" s="16" t="s">
        <v>164</v>
      </c>
      <c r="AW135" s="16" t="s">
        <v>34</v>
      </c>
      <c r="AX135" s="16" t="s">
        <v>78</v>
      </c>
      <c r="AY135" s="212" t="s">
        <v>143</v>
      </c>
    </row>
    <row r="136" s="15" customFormat="1">
      <c r="A136" s="15"/>
      <c r="B136" s="203"/>
      <c r="C136" s="15"/>
      <c r="D136" s="188" t="s">
        <v>155</v>
      </c>
      <c r="E136" s="204" t="s">
        <v>1</v>
      </c>
      <c r="F136" s="205" t="s">
        <v>163</v>
      </c>
      <c r="G136" s="15"/>
      <c r="H136" s="206">
        <v>190.75999999999999</v>
      </c>
      <c r="I136" s="207"/>
      <c r="J136" s="15"/>
      <c r="K136" s="15"/>
      <c r="L136" s="203"/>
      <c r="M136" s="208"/>
      <c r="N136" s="209"/>
      <c r="O136" s="209"/>
      <c r="P136" s="209"/>
      <c r="Q136" s="209"/>
      <c r="R136" s="209"/>
      <c r="S136" s="209"/>
      <c r="T136" s="21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4" t="s">
        <v>155</v>
      </c>
      <c r="AU136" s="204" t="s">
        <v>88</v>
      </c>
      <c r="AV136" s="15" t="s">
        <v>149</v>
      </c>
      <c r="AW136" s="15" t="s">
        <v>34</v>
      </c>
      <c r="AX136" s="15" t="s">
        <v>86</v>
      </c>
      <c r="AY136" s="204" t="s">
        <v>143</v>
      </c>
    </row>
    <row r="137" s="2" customFormat="1" ht="33" customHeight="1">
      <c r="A137" s="38"/>
      <c r="B137" s="172"/>
      <c r="C137" s="173" t="s">
        <v>175</v>
      </c>
      <c r="D137" s="173" t="s">
        <v>145</v>
      </c>
      <c r="E137" s="174" t="s">
        <v>1673</v>
      </c>
      <c r="F137" s="175" t="s">
        <v>1674</v>
      </c>
      <c r="G137" s="176" t="s">
        <v>153</v>
      </c>
      <c r="H137" s="177">
        <v>640.66800000000001</v>
      </c>
      <c r="I137" s="178"/>
      <c r="J137" s="179">
        <f>ROUND(I137*H137,2)</f>
        <v>0</v>
      </c>
      <c r="K137" s="180"/>
      <c r="L137" s="39"/>
      <c r="M137" s="181" t="s">
        <v>1</v>
      </c>
      <c r="N137" s="182" t="s">
        <v>43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149</v>
      </c>
      <c r="AT137" s="185" t="s">
        <v>145</v>
      </c>
      <c r="AU137" s="185" t="s">
        <v>88</v>
      </c>
      <c r="AY137" s="19" t="s">
        <v>143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86</v>
      </c>
      <c r="BK137" s="186">
        <f>ROUND(I137*H137,2)</f>
        <v>0</v>
      </c>
      <c r="BL137" s="19" t="s">
        <v>149</v>
      </c>
      <c r="BM137" s="185" t="s">
        <v>1675</v>
      </c>
    </row>
    <row r="138" s="13" customFormat="1">
      <c r="A138" s="13"/>
      <c r="B138" s="187"/>
      <c r="C138" s="13"/>
      <c r="D138" s="188" t="s">
        <v>155</v>
      </c>
      <c r="E138" s="189" t="s">
        <v>1</v>
      </c>
      <c r="F138" s="190" t="s">
        <v>231</v>
      </c>
      <c r="G138" s="13"/>
      <c r="H138" s="189" t="s">
        <v>1</v>
      </c>
      <c r="I138" s="191"/>
      <c r="J138" s="13"/>
      <c r="K138" s="13"/>
      <c r="L138" s="187"/>
      <c r="M138" s="192"/>
      <c r="N138" s="193"/>
      <c r="O138" s="193"/>
      <c r="P138" s="193"/>
      <c r="Q138" s="193"/>
      <c r="R138" s="193"/>
      <c r="S138" s="193"/>
      <c r="T138" s="19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9" t="s">
        <v>155</v>
      </c>
      <c r="AU138" s="189" t="s">
        <v>88</v>
      </c>
      <c r="AV138" s="13" t="s">
        <v>86</v>
      </c>
      <c r="AW138" s="13" t="s">
        <v>34</v>
      </c>
      <c r="AX138" s="13" t="s">
        <v>78</v>
      </c>
      <c r="AY138" s="189" t="s">
        <v>143</v>
      </c>
    </row>
    <row r="139" s="13" customFormat="1">
      <c r="A139" s="13"/>
      <c r="B139" s="187"/>
      <c r="C139" s="13"/>
      <c r="D139" s="188" t="s">
        <v>155</v>
      </c>
      <c r="E139" s="189" t="s">
        <v>1</v>
      </c>
      <c r="F139" s="190" t="s">
        <v>232</v>
      </c>
      <c r="G139" s="13"/>
      <c r="H139" s="189" t="s">
        <v>1</v>
      </c>
      <c r="I139" s="191"/>
      <c r="J139" s="13"/>
      <c r="K139" s="13"/>
      <c r="L139" s="187"/>
      <c r="M139" s="192"/>
      <c r="N139" s="193"/>
      <c r="O139" s="193"/>
      <c r="P139" s="193"/>
      <c r="Q139" s="193"/>
      <c r="R139" s="193"/>
      <c r="S139" s="193"/>
      <c r="T139" s="19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155</v>
      </c>
      <c r="AU139" s="189" t="s">
        <v>88</v>
      </c>
      <c r="AV139" s="13" t="s">
        <v>86</v>
      </c>
      <c r="AW139" s="13" t="s">
        <v>34</v>
      </c>
      <c r="AX139" s="13" t="s">
        <v>78</v>
      </c>
      <c r="AY139" s="189" t="s">
        <v>143</v>
      </c>
    </row>
    <row r="140" s="14" customFormat="1">
      <c r="A140" s="14"/>
      <c r="B140" s="195"/>
      <c r="C140" s="14"/>
      <c r="D140" s="188" t="s">
        <v>155</v>
      </c>
      <c r="E140" s="196" t="s">
        <v>1</v>
      </c>
      <c r="F140" s="197" t="s">
        <v>1676</v>
      </c>
      <c r="G140" s="14"/>
      <c r="H140" s="198">
        <v>3545.8499999999999</v>
      </c>
      <c r="I140" s="199"/>
      <c r="J140" s="14"/>
      <c r="K140" s="14"/>
      <c r="L140" s="195"/>
      <c r="M140" s="200"/>
      <c r="N140" s="201"/>
      <c r="O140" s="201"/>
      <c r="P140" s="201"/>
      <c r="Q140" s="201"/>
      <c r="R140" s="201"/>
      <c r="S140" s="201"/>
      <c r="T140" s="20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6" t="s">
        <v>155</v>
      </c>
      <c r="AU140" s="196" t="s">
        <v>88</v>
      </c>
      <c r="AV140" s="14" t="s">
        <v>88</v>
      </c>
      <c r="AW140" s="14" t="s">
        <v>34</v>
      </c>
      <c r="AX140" s="14" t="s">
        <v>78</v>
      </c>
      <c r="AY140" s="196" t="s">
        <v>143</v>
      </c>
    </row>
    <row r="141" s="13" customFormat="1">
      <c r="A141" s="13"/>
      <c r="B141" s="187"/>
      <c r="C141" s="13"/>
      <c r="D141" s="188" t="s">
        <v>155</v>
      </c>
      <c r="E141" s="189" t="s">
        <v>1</v>
      </c>
      <c r="F141" s="190" t="s">
        <v>234</v>
      </c>
      <c r="G141" s="13"/>
      <c r="H141" s="189" t="s">
        <v>1</v>
      </c>
      <c r="I141" s="191"/>
      <c r="J141" s="13"/>
      <c r="K141" s="13"/>
      <c r="L141" s="187"/>
      <c r="M141" s="192"/>
      <c r="N141" s="193"/>
      <c r="O141" s="193"/>
      <c r="P141" s="193"/>
      <c r="Q141" s="193"/>
      <c r="R141" s="193"/>
      <c r="S141" s="193"/>
      <c r="T141" s="19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155</v>
      </c>
      <c r="AU141" s="189" t="s">
        <v>88</v>
      </c>
      <c r="AV141" s="13" t="s">
        <v>86</v>
      </c>
      <c r="AW141" s="13" t="s">
        <v>34</v>
      </c>
      <c r="AX141" s="13" t="s">
        <v>78</v>
      </c>
      <c r="AY141" s="189" t="s">
        <v>143</v>
      </c>
    </row>
    <row r="142" s="14" customFormat="1">
      <c r="A142" s="14"/>
      <c r="B142" s="195"/>
      <c r="C142" s="14"/>
      <c r="D142" s="188" t="s">
        <v>155</v>
      </c>
      <c r="E142" s="196" t="s">
        <v>1</v>
      </c>
      <c r="F142" s="197" t="s">
        <v>1677</v>
      </c>
      <c r="G142" s="14"/>
      <c r="H142" s="198">
        <v>-1826.172</v>
      </c>
      <c r="I142" s="199"/>
      <c r="J142" s="14"/>
      <c r="K142" s="14"/>
      <c r="L142" s="195"/>
      <c r="M142" s="200"/>
      <c r="N142" s="201"/>
      <c r="O142" s="201"/>
      <c r="P142" s="201"/>
      <c r="Q142" s="201"/>
      <c r="R142" s="201"/>
      <c r="S142" s="201"/>
      <c r="T142" s="20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6" t="s">
        <v>155</v>
      </c>
      <c r="AU142" s="196" t="s">
        <v>88</v>
      </c>
      <c r="AV142" s="14" t="s">
        <v>88</v>
      </c>
      <c r="AW142" s="14" t="s">
        <v>34</v>
      </c>
      <c r="AX142" s="14" t="s">
        <v>78</v>
      </c>
      <c r="AY142" s="196" t="s">
        <v>143</v>
      </c>
    </row>
    <row r="143" s="13" customFormat="1">
      <c r="A143" s="13"/>
      <c r="B143" s="187"/>
      <c r="C143" s="13"/>
      <c r="D143" s="188" t="s">
        <v>155</v>
      </c>
      <c r="E143" s="189" t="s">
        <v>1</v>
      </c>
      <c r="F143" s="190" t="s">
        <v>236</v>
      </c>
      <c r="G143" s="13"/>
      <c r="H143" s="189" t="s">
        <v>1</v>
      </c>
      <c r="I143" s="191"/>
      <c r="J143" s="13"/>
      <c r="K143" s="13"/>
      <c r="L143" s="187"/>
      <c r="M143" s="192"/>
      <c r="N143" s="193"/>
      <c r="O143" s="193"/>
      <c r="P143" s="193"/>
      <c r="Q143" s="193"/>
      <c r="R143" s="193"/>
      <c r="S143" s="193"/>
      <c r="T143" s="19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9" t="s">
        <v>155</v>
      </c>
      <c r="AU143" s="189" t="s">
        <v>88</v>
      </c>
      <c r="AV143" s="13" t="s">
        <v>86</v>
      </c>
      <c r="AW143" s="13" t="s">
        <v>34</v>
      </c>
      <c r="AX143" s="13" t="s">
        <v>78</v>
      </c>
      <c r="AY143" s="189" t="s">
        <v>143</v>
      </c>
    </row>
    <row r="144" s="14" customFormat="1">
      <c r="A144" s="14"/>
      <c r="B144" s="195"/>
      <c r="C144" s="14"/>
      <c r="D144" s="188" t="s">
        <v>155</v>
      </c>
      <c r="E144" s="196" t="s">
        <v>1</v>
      </c>
      <c r="F144" s="197" t="s">
        <v>1678</v>
      </c>
      <c r="G144" s="14"/>
      <c r="H144" s="198">
        <v>-635.75</v>
      </c>
      <c r="I144" s="199"/>
      <c r="J144" s="14"/>
      <c r="K144" s="14"/>
      <c r="L144" s="195"/>
      <c r="M144" s="200"/>
      <c r="N144" s="201"/>
      <c r="O144" s="201"/>
      <c r="P144" s="201"/>
      <c r="Q144" s="201"/>
      <c r="R144" s="201"/>
      <c r="S144" s="201"/>
      <c r="T144" s="20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6" t="s">
        <v>155</v>
      </c>
      <c r="AU144" s="196" t="s">
        <v>88</v>
      </c>
      <c r="AV144" s="14" t="s">
        <v>88</v>
      </c>
      <c r="AW144" s="14" t="s">
        <v>34</v>
      </c>
      <c r="AX144" s="14" t="s">
        <v>78</v>
      </c>
      <c r="AY144" s="196" t="s">
        <v>143</v>
      </c>
    </row>
    <row r="145" s="13" customFormat="1">
      <c r="A145" s="13"/>
      <c r="B145" s="187"/>
      <c r="C145" s="13"/>
      <c r="D145" s="188" t="s">
        <v>155</v>
      </c>
      <c r="E145" s="189" t="s">
        <v>1</v>
      </c>
      <c r="F145" s="190" t="s">
        <v>238</v>
      </c>
      <c r="G145" s="13"/>
      <c r="H145" s="189" t="s">
        <v>1</v>
      </c>
      <c r="I145" s="191"/>
      <c r="J145" s="13"/>
      <c r="K145" s="13"/>
      <c r="L145" s="187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155</v>
      </c>
      <c r="AU145" s="189" t="s">
        <v>88</v>
      </c>
      <c r="AV145" s="13" t="s">
        <v>86</v>
      </c>
      <c r="AW145" s="13" t="s">
        <v>34</v>
      </c>
      <c r="AX145" s="13" t="s">
        <v>78</v>
      </c>
      <c r="AY145" s="189" t="s">
        <v>143</v>
      </c>
    </row>
    <row r="146" s="14" customFormat="1">
      <c r="A146" s="14"/>
      <c r="B146" s="195"/>
      <c r="C146" s="14"/>
      <c r="D146" s="188" t="s">
        <v>155</v>
      </c>
      <c r="E146" s="196" t="s">
        <v>1</v>
      </c>
      <c r="F146" s="197" t="s">
        <v>1679</v>
      </c>
      <c r="G146" s="14"/>
      <c r="H146" s="198">
        <v>-26.5</v>
      </c>
      <c r="I146" s="199"/>
      <c r="J146" s="14"/>
      <c r="K146" s="14"/>
      <c r="L146" s="195"/>
      <c r="M146" s="200"/>
      <c r="N146" s="201"/>
      <c r="O146" s="201"/>
      <c r="P146" s="201"/>
      <c r="Q146" s="201"/>
      <c r="R146" s="201"/>
      <c r="S146" s="201"/>
      <c r="T146" s="20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6" t="s">
        <v>155</v>
      </c>
      <c r="AU146" s="196" t="s">
        <v>88</v>
      </c>
      <c r="AV146" s="14" t="s">
        <v>88</v>
      </c>
      <c r="AW146" s="14" t="s">
        <v>34</v>
      </c>
      <c r="AX146" s="14" t="s">
        <v>78</v>
      </c>
      <c r="AY146" s="196" t="s">
        <v>143</v>
      </c>
    </row>
    <row r="147" s="13" customFormat="1">
      <c r="A147" s="13"/>
      <c r="B147" s="187"/>
      <c r="C147" s="13"/>
      <c r="D147" s="188" t="s">
        <v>155</v>
      </c>
      <c r="E147" s="189" t="s">
        <v>1</v>
      </c>
      <c r="F147" s="190" t="s">
        <v>240</v>
      </c>
      <c r="G147" s="13"/>
      <c r="H147" s="189" t="s">
        <v>1</v>
      </c>
      <c r="I147" s="191"/>
      <c r="J147" s="13"/>
      <c r="K147" s="13"/>
      <c r="L147" s="187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155</v>
      </c>
      <c r="AU147" s="189" t="s">
        <v>88</v>
      </c>
      <c r="AV147" s="13" t="s">
        <v>86</v>
      </c>
      <c r="AW147" s="13" t="s">
        <v>34</v>
      </c>
      <c r="AX147" s="13" t="s">
        <v>78</v>
      </c>
      <c r="AY147" s="189" t="s">
        <v>143</v>
      </c>
    </row>
    <row r="148" s="14" customFormat="1">
      <c r="A148" s="14"/>
      <c r="B148" s="195"/>
      <c r="C148" s="14"/>
      <c r="D148" s="188" t="s">
        <v>155</v>
      </c>
      <c r="E148" s="196" t="s">
        <v>1</v>
      </c>
      <c r="F148" s="197" t="s">
        <v>1680</v>
      </c>
      <c r="G148" s="14"/>
      <c r="H148" s="198">
        <v>-171.59999999999999</v>
      </c>
      <c r="I148" s="199"/>
      <c r="J148" s="14"/>
      <c r="K148" s="14"/>
      <c r="L148" s="195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6" t="s">
        <v>155</v>
      </c>
      <c r="AU148" s="196" t="s">
        <v>88</v>
      </c>
      <c r="AV148" s="14" t="s">
        <v>88</v>
      </c>
      <c r="AW148" s="14" t="s">
        <v>34</v>
      </c>
      <c r="AX148" s="14" t="s">
        <v>78</v>
      </c>
      <c r="AY148" s="196" t="s">
        <v>143</v>
      </c>
    </row>
    <row r="149" s="13" customFormat="1">
      <c r="A149" s="13"/>
      <c r="B149" s="187"/>
      <c r="C149" s="13"/>
      <c r="D149" s="188" t="s">
        <v>155</v>
      </c>
      <c r="E149" s="189" t="s">
        <v>1</v>
      </c>
      <c r="F149" s="190" t="s">
        <v>242</v>
      </c>
      <c r="G149" s="13"/>
      <c r="H149" s="189" t="s">
        <v>1</v>
      </c>
      <c r="I149" s="191"/>
      <c r="J149" s="13"/>
      <c r="K149" s="13"/>
      <c r="L149" s="187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155</v>
      </c>
      <c r="AU149" s="189" t="s">
        <v>88</v>
      </c>
      <c r="AV149" s="13" t="s">
        <v>86</v>
      </c>
      <c r="AW149" s="13" t="s">
        <v>34</v>
      </c>
      <c r="AX149" s="13" t="s">
        <v>78</v>
      </c>
      <c r="AY149" s="189" t="s">
        <v>143</v>
      </c>
    </row>
    <row r="150" s="14" customFormat="1">
      <c r="A150" s="14"/>
      <c r="B150" s="195"/>
      <c r="C150" s="14"/>
      <c r="D150" s="188" t="s">
        <v>155</v>
      </c>
      <c r="E150" s="196" t="s">
        <v>1</v>
      </c>
      <c r="F150" s="197" t="s">
        <v>1681</v>
      </c>
      <c r="G150" s="14"/>
      <c r="H150" s="198">
        <v>-54.399999999999999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155</v>
      </c>
      <c r="AU150" s="196" t="s">
        <v>88</v>
      </c>
      <c r="AV150" s="14" t="s">
        <v>88</v>
      </c>
      <c r="AW150" s="14" t="s">
        <v>34</v>
      </c>
      <c r="AX150" s="14" t="s">
        <v>78</v>
      </c>
      <c r="AY150" s="196" t="s">
        <v>143</v>
      </c>
    </row>
    <row r="151" s="13" customFormat="1">
      <c r="A151" s="13"/>
      <c r="B151" s="187"/>
      <c r="C151" s="13"/>
      <c r="D151" s="188" t="s">
        <v>155</v>
      </c>
      <c r="E151" s="189" t="s">
        <v>1</v>
      </c>
      <c r="F151" s="190" t="s">
        <v>244</v>
      </c>
      <c r="G151" s="13"/>
      <c r="H151" s="189" t="s">
        <v>1</v>
      </c>
      <c r="I151" s="191"/>
      <c r="J151" s="13"/>
      <c r="K151" s="13"/>
      <c r="L151" s="187"/>
      <c r="M151" s="192"/>
      <c r="N151" s="193"/>
      <c r="O151" s="193"/>
      <c r="P151" s="193"/>
      <c r="Q151" s="193"/>
      <c r="R151" s="193"/>
      <c r="S151" s="193"/>
      <c r="T151" s="19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9" t="s">
        <v>155</v>
      </c>
      <c r="AU151" s="189" t="s">
        <v>88</v>
      </c>
      <c r="AV151" s="13" t="s">
        <v>86</v>
      </c>
      <c r="AW151" s="13" t="s">
        <v>34</v>
      </c>
      <c r="AX151" s="13" t="s">
        <v>78</v>
      </c>
      <c r="AY151" s="189" t="s">
        <v>143</v>
      </c>
    </row>
    <row r="152" s="14" customFormat="1">
      <c r="A152" s="14"/>
      <c r="B152" s="195"/>
      <c r="C152" s="14"/>
      <c r="D152" s="188" t="s">
        <v>155</v>
      </c>
      <c r="E152" s="196" t="s">
        <v>1</v>
      </c>
      <c r="F152" s="197" t="s">
        <v>1682</v>
      </c>
      <c r="G152" s="14"/>
      <c r="H152" s="198">
        <v>-68.760000000000005</v>
      </c>
      <c r="I152" s="199"/>
      <c r="J152" s="14"/>
      <c r="K152" s="14"/>
      <c r="L152" s="195"/>
      <c r="M152" s="200"/>
      <c r="N152" s="201"/>
      <c r="O152" s="201"/>
      <c r="P152" s="201"/>
      <c r="Q152" s="201"/>
      <c r="R152" s="201"/>
      <c r="S152" s="201"/>
      <c r="T152" s="20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6" t="s">
        <v>155</v>
      </c>
      <c r="AU152" s="196" t="s">
        <v>88</v>
      </c>
      <c r="AV152" s="14" t="s">
        <v>88</v>
      </c>
      <c r="AW152" s="14" t="s">
        <v>34</v>
      </c>
      <c r="AX152" s="14" t="s">
        <v>78</v>
      </c>
      <c r="AY152" s="196" t="s">
        <v>143</v>
      </c>
    </row>
    <row r="153" s="14" customFormat="1">
      <c r="A153" s="14"/>
      <c r="B153" s="195"/>
      <c r="C153" s="14"/>
      <c r="D153" s="188" t="s">
        <v>155</v>
      </c>
      <c r="E153" s="196" t="s">
        <v>1</v>
      </c>
      <c r="F153" s="197" t="s">
        <v>1683</v>
      </c>
      <c r="G153" s="14"/>
      <c r="H153" s="198">
        <v>-58</v>
      </c>
      <c r="I153" s="199"/>
      <c r="J153" s="14"/>
      <c r="K153" s="14"/>
      <c r="L153" s="195"/>
      <c r="M153" s="200"/>
      <c r="N153" s="201"/>
      <c r="O153" s="201"/>
      <c r="P153" s="201"/>
      <c r="Q153" s="201"/>
      <c r="R153" s="201"/>
      <c r="S153" s="201"/>
      <c r="T153" s="20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6" t="s">
        <v>155</v>
      </c>
      <c r="AU153" s="196" t="s">
        <v>88</v>
      </c>
      <c r="AV153" s="14" t="s">
        <v>88</v>
      </c>
      <c r="AW153" s="14" t="s">
        <v>34</v>
      </c>
      <c r="AX153" s="14" t="s">
        <v>78</v>
      </c>
      <c r="AY153" s="196" t="s">
        <v>143</v>
      </c>
    </row>
    <row r="154" s="14" customFormat="1">
      <c r="A154" s="14"/>
      <c r="B154" s="195"/>
      <c r="C154" s="14"/>
      <c r="D154" s="188" t="s">
        <v>155</v>
      </c>
      <c r="E154" s="196" t="s">
        <v>1</v>
      </c>
      <c r="F154" s="197" t="s">
        <v>1684</v>
      </c>
      <c r="G154" s="14"/>
      <c r="H154" s="198">
        <v>-60</v>
      </c>
      <c r="I154" s="199"/>
      <c r="J154" s="14"/>
      <c r="K154" s="14"/>
      <c r="L154" s="195"/>
      <c r="M154" s="200"/>
      <c r="N154" s="201"/>
      <c r="O154" s="201"/>
      <c r="P154" s="201"/>
      <c r="Q154" s="201"/>
      <c r="R154" s="201"/>
      <c r="S154" s="201"/>
      <c r="T154" s="20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6" t="s">
        <v>155</v>
      </c>
      <c r="AU154" s="196" t="s">
        <v>88</v>
      </c>
      <c r="AV154" s="14" t="s">
        <v>88</v>
      </c>
      <c r="AW154" s="14" t="s">
        <v>34</v>
      </c>
      <c r="AX154" s="14" t="s">
        <v>78</v>
      </c>
      <c r="AY154" s="196" t="s">
        <v>143</v>
      </c>
    </row>
    <row r="155" s="14" customFormat="1">
      <c r="A155" s="14"/>
      <c r="B155" s="195"/>
      <c r="C155" s="14"/>
      <c r="D155" s="188" t="s">
        <v>155</v>
      </c>
      <c r="E155" s="196" t="s">
        <v>1</v>
      </c>
      <c r="F155" s="197" t="s">
        <v>1685</v>
      </c>
      <c r="G155" s="14"/>
      <c r="H155" s="198">
        <v>-4</v>
      </c>
      <c r="I155" s="199"/>
      <c r="J155" s="14"/>
      <c r="K155" s="14"/>
      <c r="L155" s="195"/>
      <c r="M155" s="200"/>
      <c r="N155" s="201"/>
      <c r="O155" s="201"/>
      <c r="P155" s="201"/>
      <c r="Q155" s="201"/>
      <c r="R155" s="201"/>
      <c r="S155" s="201"/>
      <c r="T155" s="20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6" t="s">
        <v>155</v>
      </c>
      <c r="AU155" s="196" t="s">
        <v>88</v>
      </c>
      <c r="AV155" s="14" t="s">
        <v>88</v>
      </c>
      <c r="AW155" s="14" t="s">
        <v>34</v>
      </c>
      <c r="AX155" s="14" t="s">
        <v>78</v>
      </c>
      <c r="AY155" s="196" t="s">
        <v>143</v>
      </c>
    </row>
    <row r="156" s="15" customFormat="1">
      <c r="A156" s="15"/>
      <c r="B156" s="203"/>
      <c r="C156" s="15"/>
      <c r="D156" s="188" t="s">
        <v>155</v>
      </c>
      <c r="E156" s="204" t="s">
        <v>1</v>
      </c>
      <c r="F156" s="205" t="s">
        <v>163</v>
      </c>
      <c r="G156" s="15"/>
      <c r="H156" s="206">
        <v>640.66799999999989</v>
      </c>
      <c r="I156" s="207"/>
      <c r="J156" s="15"/>
      <c r="K156" s="15"/>
      <c r="L156" s="203"/>
      <c r="M156" s="208"/>
      <c r="N156" s="209"/>
      <c r="O156" s="209"/>
      <c r="P156" s="209"/>
      <c r="Q156" s="209"/>
      <c r="R156" s="209"/>
      <c r="S156" s="209"/>
      <c r="T156" s="21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4" t="s">
        <v>155</v>
      </c>
      <c r="AU156" s="204" t="s">
        <v>88</v>
      </c>
      <c r="AV156" s="15" t="s">
        <v>149</v>
      </c>
      <c r="AW156" s="15" t="s">
        <v>34</v>
      </c>
      <c r="AX156" s="15" t="s">
        <v>86</v>
      </c>
      <c r="AY156" s="204" t="s">
        <v>143</v>
      </c>
    </row>
    <row r="157" s="2" customFormat="1" ht="24.15" customHeight="1">
      <c r="A157" s="38"/>
      <c r="B157" s="172"/>
      <c r="C157" s="173" t="s">
        <v>179</v>
      </c>
      <c r="D157" s="173" t="s">
        <v>145</v>
      </c>
      <c r="E157" s="174" t="s">
        <v>1686</v>
      </c>
      <c r="F157" s="175" t="s">
        <v>1687</v>
      </c>
      <c r="G157" s="176" t="s">
        <v>153</v>
      </c>
      <c r="H157" s="177">
        <v>269.07999999999998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43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149</v>
      </c>
      <c r="AT157" s="185" t="s">
        <v>145</v>
      </c>
      <c r="AU157" s="185" t="s">
        <v>88</v>
      </c>
      <c r="AY157" s="19" t="s">
        <v>143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86</v>
      </c>
      <c r="BK157" s="186">
        <f>ROUND(I157*H157,2)</f>
        <v>0</v>
      </c>
      <c r="BL157" s="19" t="s">
        <v>149</v>
      </c>
      <c r="BM157" s="185" t="s">
        <v>1688</v>
      </c>
    </row>
    <row r="158" s="14" customFormat="1">
      <c r="A158" s="14"/>
      <c r="B158" s="195"/>
      <c r="C158" s="14"/>
      <c r="D158" s="188" t="s">
        <v>155</v>
      </c>
      <c r="E158" s="14"/>
      <c r="F158" s="197" t="s">
        <v>1689</v>
      </c>
      <c r="G158" s="14"/>
      <c r="H158" s="198">
        <v>269.07999999999998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155</v>
      </c>
      <c r="AU158" s="196" t="s">
        <v>88</v>
      </c>
      <c r="AV158" s="14" t="s">
        <v>88</v>
      </c>
      <c r="AW158" s="14" t="s">
        <v>3</v>
      </c>
      <c r="AX158" s="14" t="s">
        <v>86</v>
      </c>
      <c r="AY158" s="196" t="s">
        <v>143</v>
      </c>
    </row>
    <row r="159" s="2" customFormat="1" ht="24.15" customHeight="1">
      <c r="A159" s="38"/>
      <c r="B159" s="172"/>
      <c r="C159" s="173" t="s">
        <v>199</v>
      </c>
      <c r="D159" s="173" t="s">
        <v>145</v>
      </c>
      <c r="E159" s="174" t="s">
        <v>285</v>
      </c>
      <c r="F159" s="175" t="s">
        <v>286</v>
      </c>
      <c r="G159" s="176" t="s">
        <v>153</v>
      </c>
      <c r="H159" s="177">
        <v>640.66800000000001</v>
      </c>
      <c r="I159" s="178"/>
      <c r="J159" s="179">
        <f>ROUND(I159*H159,2)</f>
        <v>0</v>
      </c>
      <c r="K159" s="180"/>
      <c r="L159" s="39"/>
      <c r="M159" s="181" t="s">
        <v>1</v>
      </c>
      <c r="N159" s="182" t="s">
        <v>43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149</v>
      </c>
      <c r="AT159" s="185" t="s">
        <v>145</v>
      </c>
      <c r="AU159" s="185" t="s">
        <v>88</v>
      </c>
      <c r="AY159" s="19" t="s">
        <v>143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86</v>
      </c>
      <c r="BK159" s="186">
        <f>ROUND(I159*H159,2)</f>
        <v>0</v>
      </c>
      <c r="BL159" s="19" t="s">
        <v>149</v>
      </c>
      <c r="BM159" s="185" t="s">
        <v>1690</v>
      </c>
    </row>
    <row r="160" s="14" customFormat="1">
      <c r="A160" s="14"/>
      <c r="B160" s="195"/>
      <c r="C160" s="14"/>
      <c r="D160" s="188" t="s">
        <v>155</v>
      </c>
      <c r="E160" s="196" t="s">
        <v>1</v>
      </c>
      <c r="F160" s="197" t="s">
        <v>1691</v>
      </c>
      <c r="G160" s="14"/>
      <c r="H160" s="198">
        <v>640.66800000000001</v>
      </c>
      <c r="I160" s="199"/>
      <c r="J160" s="14"/>
      <c r="K160" s="14"/>
      <c r="L160" s="195"/>
      <c r="M160" s="200"/>
      <c r="N160" s="201"/>
      <c r="O160" s="201"/>
      <c r="P160" s="201"/>
      <c r="Q160" s="201"/>
      <c r="R160" s="201"/>
      <c r="S160" s="201"/>
      <c r="T160" s="20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6" t="s">
        <v>155</v>
      </c>
      <c r="AU160" s="196" t="s">
        <v>88</v>
      </c>
      <c r="AV160" s="14" t="s">
        <v>88</v>
      </c>
      <c r="AW160" s="14" t="s">
        <v>34</v>
      </c>
      <c r="AX160" s="14" t="s">
        <v>86</v>
      </c>
      <c r="AY160" s="196" t="s">
        <v>143</v>
      </c>
    </row>
    <row r="161" s="2" customFormat="1" ht="21.75" customHeight="1">
      <c r="A161" s="38"/>
      <c r="B161" s="172"/>
      <c r="C161" s="173" t="s">
        <v>206</v>
      </c>
      <c r="D161" s="173" t="s">
        <v>145</v>
      </c>
      <c r="E161" s="174" t="s">
        <v>1692</v>
      </c>
      <c r="F161" s="175" t="s">
        <v>1693</v>
      </c>
      <c r="G161" s="176" t="s">
        <v>153</v>
      </c>
      <c r="H161" s="177">
        <v>640.66800000000001</v>
      </c>
      <c r="I161" s="178"/>
      <c r="J161" s="179">
        <f>ROUND(I161*H161,2)</f>
        <v>0</v>
      </c>
      <c r="K161" s="180"/>
      <c r="L161" s="39"/>
      <c r="M161" s="181" t="s">
        <v>1</v>
      </c>
      <c r="N161" s="182" t="s">
        <v>43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149</v>
      </c>
      <c r="AT161" s="185" t="s">
        <v>145</v>
      </c>
      <c r="AU161" s="185" t="s">
        <v>88</v>
      </c>
      <c r="AY161" s="19" t="s">
        <v>143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86</v>
      </c>
      <c r="BK161" s="186">
        <f>ROUND(I161*H161,2)</f>
        <v>0</v>
      </c>
      <c r="BL161" s="19" t="s">
        <v>149</v>
      </c>
      <c r="BM161" s="185" t="s">
        <v>1694</v>
      </c>
    </row>
    <row r="162" s="2" customFormat="1" ht="16.5" customHeight="1">
      <c r="A162" s="38"/>
      <c r="B162" s="172"/>
      <c r="C162" s="173" t="s">
        <v>212</v>
      </c>
      <c r="D162" s="173" t="s">
        <v>145</v>
      </c>
      <c r="E162" s="174" t="s">
        <v>1695</v>
      </c>
      <c r="F162" s="175" t="s">
        <v>1696</v>
      </c>
      <c r="G162" s="176" t="s">
        <v>153</v>
      </c>
      <c r="H162" s="177">
        <v>640.66800000000001</v>
      </c>
      <c r="I162" s="178"/>
      <c r="J162" s="179">
        <f>ROUND(I162*H162,2)</f>
        <v>0</v>
      </c>
      <c r="K162" s="180"/>
      <c r="L162" s="39"/>
      <c r="M162" s="181" t="s">
        <v>1</v>
      </c>
      <c r="N162" s="182" t="s">
        <v>43</v>
      </c>
      <c r="O162" s="77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149</v>
      </c>
      <c r="AT162" s="185" t="s">
        <v>145</v>
      </c>
      <c r="AU162" s="185" t="s">
        <v>88</v>
      </c>
      <c r="AY162" s="19" t="s">
        <v>143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86</v>
      </c>
      <c r="BK162" s="186">
        <f>ROUND(I162*H162,2)</f>
        <v>0</v>
      </c>
      <c r="BL162" s="19" t="s">
        <v>149</v>
      </c>
      <c r="BM162" s="185" t="s">
        <v>1697</v>
      </c>
    </row>
    <row r="163" s="2" customFormat="1" ht="16.5" customHeight="1">
      <c r="A163" s="38"/>
      <c r="B163" s="172"/>
      <c r="C163" s="173" t="s">
        <v>224</v>
      </c>
      <c r="D163" s="173" t="s">
        <v>145</v>
      </c>
      <c r="E163" s="174" t="s">
        <v>1698</v>
      </c>
      <c r="F163" s="175" t="s">
        <v>1699</v>
      </c>
      <c r="G163" s="176" t="s">
        <v>153</v>
      </c>
      <c r="H163" s="177">
        <v>640.66800000000001</v>
      </c>
      <c r="I163" s="178"/>
      <c r="J163" s="179">
        <f>ROUND(I163*H163,2)</f>
        <v>0</v>
      </c>
      <c r="K163" s="180"/>
      <c r="L163" s="39"/>
      <c r="M163" s="181" t="s">
        <v>1</v>
      </c>
      <c r="N163" s="182" t="s">
        <v>43</v>
      </c>
      <c r="O163" s="77"/>
      <c r="P163" s="183">
        <f>O163*H163</f>
        <v>0</v>
      </c>
      <c r="Q163" s="183">
        <v>0.0012700000000000001</v>
      </c>
      <c r="R163" s="183">
        <f>Q163*H163</f>
        <v>0.81364836000000007</v>
      </c>
      <c r="S163" s="183">
        <v>0</v>
      </c>
      <c r="T163" s="18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5" t="s">
        <v>149</v>
      </c>
      <c r="AT163" s="185" t="s">
        <v>145</v>
      </c>
      <c r="AU163" s="185" t="s">
        <v>88</v>
      </c>
      <c r="AY163" s="19" t="s">
        <v>143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9" t="s">
        <v>86</v>
      </c>
      <c r="BK163" s="186">
        <f>ROUND(I163*H163,2)</f>
        <v>0</v>
      </c>
      <c r="BL163" s="19" t="s">
        <v>149</v>
      </c>
      <c r="BM163" s="185" t="s">
        <v>1700</v>
      </c>
    </row>
    <row r="164" s="14" customFormat="1">
      <c r="A164" s="14"/>
      <c r="B164" s="195"/>
      <c r="C164" s="14"/>
      <c r="D164" s="188" t="s">
        <v>155</v>
      </c>
      <c r="E164" s="196" t="s">
        <v>1</v>
      </c>
      <c r="F164" s="197" t="s">
        <v>1691</v>
      </c>
      <c r="G164" s="14"/>
      <c r="H164" s="198">
        <v>640.66800000000001</v>
      </c>
      <c r="I164" s="199"/>
      <c r="J164" s="14"/>
      <c r="K164" s="14"/>
      <c r="L164" s="195"/>
      <c r="M164" s="200"/>
      <c r="N164" s="201"/>
      <c r="O164" s="201"/>
      <c r="P164" s="201"/>
      <c r="Q164" s="201"/>
      <c r="R164" s="201"/>
      <c r="S164" s="201"/>
      <c r="T164" s="20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6" t="s">
        <v>155</v>
      </c>
      <c r="AU164" s="196" t="s">
        <v>88</v>
      </c>
      <c r="AV164" s="14" t="s">
        <v>88</v>
      </c>
      <c r="AW164" s="14" t="s">
        <v>34</v>
      </c>
      <c r="AX164" s="14" t="s">
        <v>86</v>
      </c>
      <c r="AY164" s="196" t="s">
        <v>143</v>
      </c>
    </row>
    <row r="165" s="2" customFormat="1" ht="16.5" customHeight="1">
      <c r="A165" s="38"/>
      <c r="B165" s="172"/>
      <c r="C165" s="219" t="s">
        <v>251</v>
      </c>
      <c r="D165" s="219" t="s">
        <v>367</v>
      </c>
      <c r="E165" s="220" t="s">
        <v>1701</v>
      </c>
      <c r="F165" s="221" t="s">
        <v>1702</v>
      </c>
      <c r="G165" s="222" t="s">
        <v>650</v>
      </c>
      <c r="H165" s="223">
        <v>19.219999999999999</v>
      </c>
      <c r="I165" s="224"/>
      <c r="J165" s="225">
        <f>ROUND(I165*H165,2)</f>
        <v>0</v>
      </c>
      <c r="K165" s="226"/>
      <c r="L165" s="227"/>
      <c r="M165" s="228" t="s">
        <v>1</v>
      </c>
      <c r="N165" s="229" t="s">
        <v>43</v>
      </c>
      <c r="O165" s="77"/>
      <c r="P165" s="183">
        <f>O165*H165</f>
        <v>0</v>
      </c>
      <c r="Q165" s="183">
        <v>0.001</v>
      </c>
      <c r="R165" s="183">
        <f>Q165*H165</f>
        <v>0.019220000000000001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206</v>
      </c>
      <c r="AT165" s="185" t="s">
        <v>367</v>
      </c>
      <c r="AU165" s="185" t="s">
        <v>88</v>
      </c>
      <c r="AY165" s="19" t="s">
        <v>143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86</v>
      </c>
      <c r="BK165" s="186">
        <f>ROUND(I165*H165,2)</f>
        <v>0</v>
      </c>
      <c r="BL165" s="19" t="s">
        <v>149</v>
      </c>
      <c r="BM165" s="185" t="s">
        <v>1703</v>
      </c>
    </row>
    <row r="166" s="14" customFormat="1">
      <c r="A166" s="14"/>
      <c r="B166" s="195"/>
      <c r="C166" s="14"/>
      <c r="D166" s="188" t="s">
        <v>155</v>
      </c>
      <c r="E166" s="196" t="s">
        <v>1</v>
      </c>
      <c r="F166" s="197" t="s">
        <v>1704</v>
      </c>
      <c r="G166" s="14"/>
      <c r="H166" s="198">
        <v>19.219999999999999</v>
      </c>
      <c r="I166" s="199"/>
      <c r="J166" s="14"/>
      <c r="K166" s="14"/>
      <c r="L166" s="195"/>
      <c r="M166" s="200"/>
      <c r="N166" s="201"/>
      <c r="O166" s="201"/>
      <c r="P166" s="201"/>
      <c r="Q166" s="201"/>
      <c r="R166" s="201"/>
      <c r="S166" s="201"/>
      <c r="T166" s="20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6" t="s">
        <v>155</v>
      </c>
      <c r="AU166" s="196" t="s">
        <v>88</v>
      </c>
      <c r="AV166" s="14" t="s">
        <v>88</v>
      </c>
      <c r="AW166" s="14" t="s">
        <v>34</v>
      </c>
      <c r="AX166" s="14" t="s">
        <v>86</v>
      </c>
      <c r="AY166" s="196" t="s">
        <v>143</v>
      </c>
    </row>
    <row r="167" s="12" customFormat="1" ht="22.8" customHeight="1">
      <c r="A167" s="12"/>
      <c r="B167" s="159"/>
      <c r="C167" s="12"/>
      <c r="D167" s="160" t="s">
        <v>77</v>
      </c>
      <c r="E167" s="170" t="s">
        <v>175</v>
      </c>
      <c r="F167" s="170" t="s">
        <v>377</v>
      </c>
      <c r="G167" s="12"/>
      <c r="H167" s="12"/>
      <c r="I167" s="162"/>
      <c r="J167" s="171">
        <f>BK167</f>
        <v>0</v>
      </c>
      <c r="K167" s="12"/>
      <c r="L167" s="159"/>
      <c r="M167" s="164"/>
      <c r="N167" s="165"/>
      <c r="O167" s="165"/>
      <c r="P167" s="166">
        <f>SUM(P168:P181)</f>
        <v>0</v>
      </c>
      <c r="Q167" s="165"/>
      <c r="R167" s="166">
        <f>SUM(R168:R181)</f>
        <v>37.843013999999997</v>
      </c>
      <c r="S167" s="165"/>
      <c r="T167" s="167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0" t="s">
        <v>86</v>
      </c>
      <c r="AT167" s="168" t="s">
        <v>77</v>
      </c>
      <c r="AU167" s="168" t="s">
        <v>86</v>
      </c>
      <c r="AY167" s="160" t="s">
        <v>143</v>
      </c>
      <c r="BK167" s="169">
        <f>SUM(BK168:BK181)</f>
        <v>0</v>
      </c>
    </row>
    <row r="168" s="2" customFormat="1" ht="24.15" customHeight="1">
      <c r="A168" s="38"/>
      <c r="B168" s="172"/>
      <c r="C168" s="173" t="s">
        <v>256</v>
      </c>
      <c r="D168" s="173" t="s">
        <v>145</v>
      </c>
      <c r="E168" s="174" t="s">
        <v>1705</v>
      </c>
      <c r="F168" s="175" t="s">
        <v>1706</v>
      </c>
      <c r="G168" s="176" t="s">
        <v>153</v>
      </c>
      <c r="H168" s="177">
        <v>190.75999999999999</v>
      </c>
      <c r="I168" s="178"/>
      <c r="J168" s="179">
        <f>ROUND(I168*H168,2)</f>
        <v>0</v>
      </c>
      <c r="K168" s="180"/>
      <c r="L168" s="39"/>
      <c r="M168" s="181" t="s">
        <v>1</v>
      </c>
      <c r="N168" s="182" t="s">
        <v>43</v>
      </c>
      <c r="O168" s="77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5" t="s">
        <v>149</v>
      </c>
      <c r="AT168" s="185" t="s">
        <v>145</v>
      </c>
      <c r="AU168" s="185" t="s">
        <v>88</v>
      </c>
      <c r="AY168" s="19" t="s">
        <v>143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9" t="s">
        <v>86</v>
      </c>
      <c r="BK168" s="186">
        <f>ROUND(I168*H168,2)</f>
        <v>0</v>
      </c>
      <c r="BL168" s="19" t="s">
        <v>149</v>
      </c>
      <c r="BM168" s="185" t="s">
        <v>1707</v>
      </c>
    </row>
    <row r="169" s="13" customFormat="1">
      <c r="A169" s="13"/>
      <c r="B169" s="187"/>
      <c r="C169" s="13"/>
      <c r="D169" s="188" t="s">
        <v>155</v>
      </c>
      <c r="E169" s="189" t="s">
        <v>1</v>
      </c>
      <c r="F169" s="190" t="s">
        <v>1668</v>
      </c>
      <c r="G169" s="13"/>
      <c r="H169" s="189" t="s">
        <v>1</v>
      </c>
      <c r="I169" s="191"/>
      <c r="J169" s="13"/>
      <c r="K169" s="13"/>
      <c r="L169" s="187"/>
      <c r="M169" s="192"/>
      <c r="N169" s="193"/>
      <c r="O169" s="193"/>
      <c r="P169" s="193"/>
      <c r="Q169" s="193"/>
      <c r="R169" s="193"/>
      <c r="S169" s="193"/>
      <c r="T169" s="19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155</v>
      </c>
      <c r="AU169" s="189" t="s">
        <v>88</v>
      </c>
      <c r="AV169" s="13" t="s">
        <v>86</v>
      </c>
      <c r="AW169" s="13" t="s">
        <v>34</v>
      </c>
      <c r="AX169" s="13" t="s">
        <v>78</v>
      </c>
      <c r="AY169" s="189" t="s">
        <v>143</v>
      </c>
    </row>
    <row r="170" s="13" customFormat="1">
      <c r="A170" s="13"/>
      <c r="B170" s="187"/>
      <c r="C170" s="13"/>
      <c r="D170" s="188" t="s">
        <v>155</v>
      </c>
      <c r="E170" s="189" t="s">
        <v>1</v>
      </c>
      <c r="F170" s="190" t="s">
        <v>244</v>
      </c>
      <c r="G170" s="13"/>
      <c r="H170" s="189" t="s">
        <v>1</v>
      </c>
      <c r="I170" s="191"/>
      <c r="J170" s="13"/>
      <c r="K170" s="13"/>
      <c r="L170" s="187"/>
      <c r="M170" s="192"/>
      <c r="N170" s="193"/>
      <c r="O170" s="193"/>
      <c r="P170" s="193"/>
      <c r="Q170" s="193"/>
      <c r="R170" s="193"/>
      <c r="S170" s="193"/>
      <c r="T170" s="19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9" t="s">
        <v>155</v>
      </c>
      <c r="AU170" s="189" t="s">
        <v>88</v>
      </c>
      <c r="AV170" s="13" t="s">
        <v>86</v>
      </c>
      <c r="AW170" s="13" t="s">
        <v>34</v>
      </c>
      <c r="AX170" s="13" t="s">
        <v>78</v>
      </c>
      <c r="AY170" s="189" t="s">
        <v>143</v>
      </c>
    </row>
    <row r="171" s="14" customFormat="1">
      <c r="A171" s="14"/>
      <c r="B171" s="195"/>
      <c r="C171" s="14"/>
      <c r="D171" s="188" t="s">
        <v>155</v>
      </c>
      <c r="E171" s="196" t="s">
        <v>1</v>
      </c>
      <c r="F171" s="197" t="s">
        <v>1669</v>
      </c>
      <c r="G171" s="14"/>
      <c r="H171" s="198">
        <v>68.760000000000005</v>
      </c>
      <c r="I171" s="199"/>
      <c r="J171" s="14"/>
      <c r="K171" s="14"/>
      <c r="L171" s="195"/>
      <c r="M171" s="200"/>
      <c r="N171" s="201"/>
      <c r="O171" s="201"/>
      <c r="P171" s="201"/>
      <c r="Q171" s="201"/>
      <c r="R171" s="201"/>
      <c r="S171" s="201"/>
      <c r="T171" s="20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6" t="s">
        <v>155</v>
      </c>
      <c r="AU171" s="196" t="s">
        <v>88</v>
      </c>
      <c r="AV171" s="14" t="s">
        <v>88</v>
      </c>
      <c r="AW171" s="14" t="s">
        <v>34</v>
      </c>
      <c r="AX171" s="14" t="s">
        <v>78</v>
      </c>
      <c r="AY171" s="196" t="s">
        <v>143</v>
      </c>
    </row>
    <row r="172" s="14" customFormat="1">
      <c r="A172" s="14"/>
      <c r="B172" s="195"/>
      <c r="C172" s="14"/>
      <c r="D172" s="188" t="s">
        <v>155</v>
      </c>
      <c r="E172" s="196" t="s">
        <v>1</v>
      </c>
      <c r="F172" s="197" t="s">
        <v>1670</v>
      </c>
      <c r="G172" s="14"/>
      <c r="H172" s="198">
        <v>58</v>
      </c>
      <c r="I172" s="199"/>
      <c r="J172" s="14"/>
      <c r="K172" s="14"/>
      <c r="L172" s="195"/>
      <c r="M172" s="200"/>
      <c r="N172" s="201"/>
      <c r="O172" s="201"/>
      <c r="P172" s="201"/>
      <c r="Q172" s="201"/>
      <c r="R172" s="201"/>
      <c r="S172" s="201"/>
      <c r="T172" s="20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6" t="s">
        <v>155</v>
      </c>
      <c r="AU172" s="196" t="s">
        <v>88</v>
      </c>
      <c r="AV172" s="14" t="s">
        <v>88</v>
      </c>
      <c r="AW172" s="14" t="s">
        <v>34</v>
      </c>
      <c r="AX172" s="14" t="s">
        <v>78</v>
      </c>
      <c r="AY172" s="196" t="s">
        <v>143</v>
      </c>
    </row>
    <row r="173" s="14" customFormat="1">
      <c r="A173" s="14"/>
      <c r="B173" s="195"/>
      <c r="C173" s="14"/>
      <c r="D173" s="188" t="s">
        <v>155</v>
      </c>
      <c r="E173" s="196" t="s">
        <v>1</v>
      </c>
      <c r="F173" s="197" t="s">
        <v>1671</v>
      </c>
      <c r="G173" s="14"/>
      <c r="H173" s="198">
        <v>60</v>
      </c>
      <c r="I173" s="199"/>
      <c r="J173" s="14"/>
      <c r="K173" s="14"/>
      <c r="L173" s="195"/>
      <c r="M173" s="200"/>
      <c r="N173" s="201"/>
      <c r="O173" s="201"/>
      <c r="P173" s="201"/>
      <c r="Q173" s="201"/>
      <c r="R173" s="201"/>
      <c r="S173" s="201"/>
      <c r="T173" s="20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6" t="s">
        <v>155</v>
      </c>
      <c r="AU173" s="196" t="s">
        <v>88</v>
      </c>
      <c r="AV173" s="14" t="s">
        <v>88</v>
      </c>
      <c r="AW173" s="14" t="s">
        <v>34</v>
      </c>
      <c r="AX173" s="14" t="s">
        <v>78</v>
      </c>
      <c r="AY173" s="196" t="s">
        <v>143</v>
      </c>
    </row>
    <row r="174" s="14" customFormat="1">
      <c r="A174" s="14"/>
      <c r="B174" s="195"/>
      <c r="C174" s="14"/>
      <c r="D174" s="188" t="s">
        <v>155</v>
      </c>
      <c r="E174" s="196" t="s">
        <v>1</v>
      </c>
      <c r="F174" s="197" t="s">
        <v>1672</v>
      </c>
      <c r="G174" s="14"/>
      <c r="H174" s="198">
        <v>4</v>
      </c>
      <c r="I174" s="199"/>
      <c r="J174" s="14"/>
      <c r="K174" s="14"/>
      <c r="L174" s="195"/>
      <c r="M174" s="200"/>
      <c r="N174" s="201"/>
      <c r="O174" s="201"/>
      <c r="P174" s="201"/>
      <c r="Q174" s="201"/>
      <c r="R174" s="201"/>
      <c r="S174" s="201"/>
      <c r="T174" s="20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6" t="s">
        <v>155</v>
      </c>
      <c r="AU174" s="196" t="s">
        <v>88</v>
      </c>
      <c r="AV174" s="14" t="s">
        <v>88</v>
      </c>
      <c r="AW174" s="14" t="s">
        <v>34</v>
      </c>
      <c r="AX174" s="14" t="s">
        <v>78</v>
      </c>
      <c r="AY174" s="196" t="s">
        <v>143</v>
      </c>
    </row>
    <row r="175" s="16" customFormat="1">
      <c r="A175" s="16"/>
      <c r="B175" s="211"/>
      <c r="C175" s="16"/>
      <c r="D175" s="188" t="s">
        <v>155</v>
      </c>
      <c r="E175" s="212" t="s">
        <v>1</v>
      </c>
      <c r="F175" s="213" t="s">
        <v>198</v>
      </c>
      <c r="G175" s="16"/>
      <c r="H175" s="214">
        <v>190.75999999999999</v>
      </c>
      <c r="I175" s="215"/>
      <c r="J175" s="16"/>
      <c r="K175" s="16"/>
      <c r="L175" s="211"/>
      <c r="M175" s="216"/>
      <c r="N175" s="217"/>
      <c r="O175" s="217"/>
      <c r="P175" s="217"/>
      <c r="Q175" s="217"/>
      <c r="R175" s="217"/>
      <c r="S175" s="217"/>
      <c r="T175" s="218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12" t="s">
        <v>155</v>
      </c>
      <c r="AU175" s="212" t="s">
        <v>88</v>
      </c>
      <c r="AV175" s="16" t="s">
        <v>164</v>
      </c>
      <c r="AW175" s="16" t="s">
        <v>34</v>
      </c>
      <c r="AX175" s="16" t="s">
        <v>78</v>
      </c>
      <c r="AY175" s="212" t="s">
        <v>143</v>
      </c>
    </row>
    <row r="176" s="15" customFormat="1">
      <c r="A176" s="15"/>
      <c r="B176" s="203"/>
      <c r="C176" s="15"/>
      <c r="D176" s="188" t="s">
        <v>155</v>
      </c>
      <c r="E176" s="204" t="s">
        <v>1</v>
      </c>
      <c r="F176" s="205" t="s">
        <v>163</v>
      </c>
      <c r="G176" s="15"/>
      <c r="H176" s="206">
        <v>190.75999999999999</v>
      </c>
      <c r="I176" s="207"/>
      <c r="J176" s="15"/>
      <c r="K176" s="15"/>
      <c r="L176" s="203"/>
      <c r="M176" s="208"/>
      <c r="N176" s="209"/>
      <c r="O176" s="209"/>
      <c r="P176" s="209"/>
      <c r="Q176" s="209"/>
      <c r="R176" s="209"/>
      <c r="S176" s="209"/>
      <c r="T176" s="21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4" t="s">
        <v>155</v>
      </c>
      <c r="AU176" s="204" t="s">
        <v>88</v>
      </c>
      <c r="AV176" s="15" t="s">
        <v>149</v>
      </c>
      <c r="AW176" s="15" t="s">
        <v>34</v>
      </c>
      <c r="AX176" s="15" t="s">
        <v>86</v>
      </c>
      <c r="AY176" s="204" t="s">
        <v>143</v>
      </c>
    </row>
    <row r="177" s="2" customFormat="1" ht="24.15" customHeight="1">
      <c r="A177" s="38"/>
      <c r="B177" s="172"/>
      <c r="C177" s="173" t="s">
        <v>262</v>
      </c>
      <c r="D177" s="173" t="s">
        <v>145</v>
      </c>
      <c r="E177" s="174" t="s">
        <v>1708</v>
      </c>
      <c r="F177" s="175" t="s">
        <v>1709</v>
      </c>
      <c r="G177" s="176" t="s">
        <v>153</v>
      </c>
      <c r="H177" s="177">
        <v>190.75999999999999</v>
      </c>
      <c r="I177" s="178"/>
      <c r="J177" s="179">
        <f>ROUND(I177*H177,2)</f>
        <v>0</v>
      </c>
      <c r="K177" s="180"/>
      <c r="L177" s="39"/>
      <c r="M177" s="181" t="s">
        <v>1</v>
      </c>
      <c r="N177" s="182" t="s">
        <v>43</v>
      </c>
      <c r="O177" s="77"/>
      <c r="P177" s="183">
        <f>O177*H177</f>
        <v>0</v>
      </c>
      <c r="Q177" s="183">
        <v>0.084250000000000005</v>
      </c>
      <c r="R177" s="183">
        <f>Q177*H177</f>
        <v>16.071529999999999</v>
      </c>
      <c r="S177" s="183">
        <v>0</v>
      </c>
      <c r="T177" s="18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5" t="s">
        <v>149</v>
      </c>
      <c r="AT177" s="185" t="s">
        <v>145</v>
      </c>
      <c r="AU177" s="185" t="s">
        <v>88</v>
      </c>
      <c r="AY177" s="19" t="s">
        <v>143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9" t="s">
        <v>86</v>
      </c>
      <c r="BK177" s="186">
        <f>ROUND(I177*H177,2)</f>
        <v>0</v>
      </c>
      <c r="BL177" s="19" t="s">
        <v>149</v>
      </c>
      <c r="BM177" s="185" t="s">
        <v>1710</v>
      </c>
    </row>
    <row r="178" s="14" customFormat="1">
      <c r="A178" s="14"/>
      <c r="B178" s="195"/>
      <c r="C178" s="14"/>
      <c r="D178" s="188" t="s">
        <v>155</v>
      </c>
      <c r="E178" s="196" t="s">
        <v>1</v>
      </c>
      <c r="F178" s="197" t="s">
        <v>1711</v>
      </c>
      <c r="G178" s="14"/>
      <c r="H178" s="198">
        <v>190.75999999999999</v>
      </c>
      <c r="I178" s="199"/>
      <c r="J178" s="14"/>
      <c r="K178" s="14"/>
      <c r="L178" s="195"/>
      <c r="M178" s="200"/>
      <c r="N178" s="201"/>
      <c r="O178" s="201"/>
      <c r="P178" s="201"/>
      <c r="Q178" s="201"/>
      <c r="R178" s="201"/>
      <c r="S178" s="201"/>
      <c r="T178" s="20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6" t="s">
        <v>155</v>
      </c>
      <c r="AU178" s="196" t="s">
        <v>88</v>
      </c>
      <c r="AV178" s="14" t="s">
        <v>88</v>
      </c>
      <c r="AW178" s="14" t="s">
        <v>34</v>
      </c>
      <c r="AX178" s="14" t="s">
        <v>78</v>
      </c>
      <c r="AY178" s="196" t="s">
        <v>143</v>
      </c>
    </row>
    <row r="179" s="15" customFormat="1">
      <c r="A179" s="15"/>
      <c r="B179" s="203"/>
      <c r="C179" s="15"/>
      <c r="D179" s="188" t="s">
        <v>155</v>
      </c>
      <c r="E179" s="204" t="s">
        <v>1</v>
      </c>
      <c r="F179" s="205" t="s">
        <v>163</v>
      </c>
      <c r="G179" s="15"/>
      <c r="H179" s="206">
        <v>190.75999999999999</v>
      </c>
      <c r="I179" s="207"/>
      <c r="J179" s="15"/>
      <c r="K179" s="15"/>
      <c r="L179" s="203"/>
      <c r="M179" s="208"/>
      <c r="N179" s="209"/>
      <c r="O179" s="209"/>
      <c r="P179" s="209"/>
      <c r="Q179" s="209"/>
      <c r="R179" s="209"/>
      <c r="S179" s="209"/>
      <c r="T179" s="21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4" t="s">
        <v>155</v>
      </c>
      <c r="AU179" s="204" t="s">
        <v>88</v>
      </c>
      <c r="AV179" s="15" t="s">
        <v>149</v>
      </c>
      <c r="AW179" s="15" t="s">
        <v>34</v>
      </c>
      <c r="AX179" s="15" t="s">
        <v>86</v>
      </c>
      <c r="AY179" s="204" t="s">
        <v>143</v>
      </c>
    </row>
    <row r="180" s="2" customFormat="1" ht="16.5" customHeight="1">
      <c r="A180" s="38"/>
      <c r="B180" s="172"/>
      <c r="C180" s="219" t="s">
        <v>274</v>
      </c>
      <c r="D180" s="219" t="s">
        <v>367</v>
      </c>
      <c r="E180" s="220" t="s">
        <v>1712</v>
      </c>
      <c r="F180" s="221" t="s">
        <v>1713</v>
      </c>
      <c r="G180" s="222" t="s">
        <v>153</v>
      </c>
      <c r="H180" s="223">
        <v>192.66800000000001</v>
      </c>
      <c r="I180" s="224"/>
      <c r="J180" s="225">
        <f>ROUND(I180*H180,2)</f>
        <v>0</v>
      </c>
      <c r="K180" s="226"/>
      <c r="L180" s="227"/>
      <c r="M180" s="228" t="s">
        <v>1</v>
      </c>
      <c r="N180" s="229" t="s">
        <v>43</v>
      </c>
      <c r="O180" s="77"/>
      <c r="P180" s="183">
        <f>O180*H180</f>
        <v>0</v>
      </c>
      <c r="Q180" s="183">
        <v>0.113</v>
      </c>
      <c r="R180" s="183">
        <f>Q180*H180</f>
        <v>21.771484000000001</v>
      </c>
      <c r="S180" s="183">
        <v>0</v>
      </c>
      <c r="T180" s="18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5" t="s">
        <v>206</v>
      </c>
      <c r="AT180" s="185" t="s">
        <v>367</v>
      </c>
      <c r="AU180" s="185" t="s">
        <v>88</v>
      </c>
      <c r="AY180" s="19" t="s">
        <v>143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9" t="s">
        <v>86</v>
      </c>
      <c r="BK180" s="186">
        <f>ROUND(I180*H180,2)</f>
        <v>0</v>
      </c>
      <c r="BL180" s="19" t="s">
        <v>149</v>
      </c>
      <c r="BM180" s="185" t="s">
        <v>1714</v>
      </c>
    </row>
    <row r="181" s="14" customFormat="1">
      <c r="A181" s="14"/>
      <c r="B181" s="195"/>
      <c r="C181" s="14"/>
      <c r="D181" s="188" t="s">
        <v>155</v>
      </c>
      <c r="E181" s="196" t="s">
        <v>1</v>
      </c>
      <c r="F181" s="197" t="s">
        <v>1715</v>
      </c>
      <c r="G181" s="14"/>
      <c r="H181" s="198">
        <v>192.66800000000001</v>
      </c>
      <c r="I181" s="199"/>
      <c r="J181" s="14"/>
      <c r="K181" s="14"/>
      <c r="L181" s="195"/>
      <c r="M181" s="200"/>
      <c r="N181" s="201"/>
      <c r="O181" s="201"/>
      <c r="P181" s="201"/>
      <c r="Q181" s="201"/>
      <c r="R181" s="201"/>
      <c r="S181" s="201"/>
      <c r="T181" s="20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6" t="s">
        <v>155</v>
      </c>
      <c r="AU181" s="196" t="s">
        <v>88</v>
      </c>
      <c r="AV181" s="14" t="s">
        <v>88</v>
      </c>
      <c r="AW181" s="14" t="s">
        <v>34</v>
      </c>
      <c r="AX181" s="14" t="s">
        <v>86</v>
      </c>
      <c r="AY181" s="196" t="s">
        <v>143</v>
      </c>
    </row>
    <row r="182" s="12" customFormat="1" ht="22.8" customHeight="1">
      <c r="A182" s="12"/>
      <c r="B182" s="159"/>
      <c r="C182" s="12"/>
      <c r="D182" s="160" t="s">
        <v>77</v>
      </c>
      <c r="E182" s="170" t="s">
        <v>212</v>
      </c>
      <c r="F182" s="170" t="s">
        <v>439</v>
      </c>
      <c r="G182" s="12"/>
      <c r="H182" s="12"/>
      <c r="I182" s="162"/>
      <c r="J182" s="171">
        <f>BK182</f>
        <v>0</v>
      </c>
      <c r="K182" s="12"/>
      <c r="L182" s="159"/>
      <c r="M182" s="164"/>
      <c r="N182" s="165"/>
      <c r="O182" s="165"/>
      <c r="P182" s="166">
        <f>SUM(P183:P190)</f>
        <v>0</v>
      </c>
      <c r="Q182" s="165"/>
      <c r="R182" s="166">
        <f>SUM(R183:R190)</f>
        <v>2.6720427999999998</v>
      </c>
      <c r="S182" s="165"/>
      <c r="T182" s="167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60" t="s">
        <v>86</v>
      </c>
      <c r="AT182" s="168" t="s">
        <v>77</v>
      </c>
      <c r="AU182" s="168" t="s">
        <v>86</v>
      </c>
      <c r="AY182" s="160" t="s">
        <v>143</v>
      </c>
      <c r="BK182" s="169">
        <f>SUM(BK183:BK190)</f>
        <v>0</v>
      </c>
    </row>
    <row r="183" s="2" customFormat="1" ht="24.15" customHeight="1">
      <c r="A183" s="38"/>
      <c r="B183" s="172"/>
      <c r="C183" s="173" t="s">
        <v>8</v>
      </c>
      <c r="D183" s="173" t="s">
        <v>145</v>
      </c>
      <c r="E183" s="174" t="s">
        <v>441</v>
      </c>
      <c r="F183" s="175" t="s">
        <v>442</v>
      </c>
      <c r="G183" s="176" t="s">
        <v>298</v>
      </c>
      <c r="H183" s="177">
        <v>14</v>
      </c>
      <c r="I183" s="178"/>
      <c r="J183" s="179">
        <f>ROUND(I183*H183,2)</f>
        <v>0</v>
      </c>
      <c r="K183" s="180"/>
      <c r="L183" s="39"/>
      <c r="M183" s="181" t="s">
        <v>1</v>
      </c>
      <c r="N183" s="182" t="s">
        <v>43</v>
      </c>
      <c r="O183" s="77"/>
      <c r="P183" s="183">
        <f>O183*H183</f>
        <v>0</v>
      </c>
      <c r="Q183" s="183">
        <v>0.10095</v>
      </c>
      <c r="R183" s="183">
        <f>Q183*H183</f>
        <v>1.4133</v>
      </c>
      <c r="S183" s="183">
        <v>0</v>
      </c>
      <c r="T183" s="18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5" t="s">
        <v>149</v>
      </c>
      <c r="AT183" s="185" t="s">
        <v>145</v>
      </c>
      <c r="AU183" s="185" t="s">
        <v>88</v>
      </c>
      <c r="AY183" s="19" t="s">
        <v>143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9" t="s">
        <v>86</v>
      </c>
      <c r="BK183" s="186">
        <f>ROUND(I183*H183,2)</f>
        <v>0</v>
      </c>
      <c r="BL183" s="19" t="s">
        <v>149</v>
      </c>
      <c r="BM183" s="185" t="s">
        <v>1716</v>
      </c>
    </row>
    <row r="184" s="13" customFormat="1">
      <c r="A184" s="13"/>
      <c r="B184" s="187"/>
      <c r="C184" s="13"/>
      <c r="D184" s="188" t="s">
        <v>155</v>
      </c>
      <c r="E184" s="189" t="s">
        <v>1</v>
      </c>
      <c r="F184" s="190" t="s">
        <v>1717</v>
      </c>
      <c r="G184" s="13"/>
      <c r="H184" s="189" t="s">
        <v>1</v>
      </c>
      <c r="I184" s="191"/>
      <c r="J184" s="13"/>
      <c r="K184" s="13"/>
      <c r="L184" s="187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9" t="s">
        <v>155</v>
      </c>
      <c r="AU184" s="189" t="s">
        <v>88</v>
      </c>
      <c r="AV184" s="13" t="s">
        <v>86</v>
      </c>
      <c r="AW184" s="13" t="s">
        <v>34</v>
      </c>
      <c r="AX184" s="13" t="s">
        <v>78</v>
      </c>
      <c r="AY184" s="189" t="s">
        <v>143</v>
      </c>
    </row>
    <row r="185" s="14" customFormat="1">
      <c r="A185" s="14"/>
      <c r="B185" s="195"/>
      <c r="C185" s="14"/>
      <c r="D185" s="188" t="s">
        <v>155</v>
      </c>
      <c r="E185" s="196" t="s">
        <v>1</v>
      </c>
      <c r="F185" s="197" t="s">
        <v>1718</v>
      </c>
      <c r="G185" s="14"/>
      <c r="H185" s="198">
        <v>14</v>
      </c>
      <c r="I185" s="199"/>
      <c r="J185" s="14"/>
      <c r="K185" s="14"/>
      <c r="L185" s="195"/>
      <c r="M185" s="200"/>
      <c r="N185" s="201"/>
      <c r="O185" s="201"/>
      <c r="P185" s="201"/>
      <c r="Q185" s="201"/>
      <c r="R185" s="201"/>
      <c r="S185" s="201"/>
      <c r="T185" s="20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6" t="s">
        <v>155</v>
      </c>
      <c r="AU185" s="196" t="s">
        <v>88</v>
      </c>
      <c r="AV185" s="14" t="s">
        <v>88</v>
      </c>
      <c r="AW185" s="14" t="s">
        <v>34</v>
      </c>
      <c r="AX185" s="14" t="s">
        <v>86</v>
      </c>
      <c r="AY185" s="196" t="s">
        <v>143</v>
      </c>
    </row>
    <row r="186" s="2" customFormat="1" ht="21.75" customHeight="1">
      <c r="A186" s="38"/>
      <c r="B186" s="172"/>
      <c r="C186" s="219" t="s">
        <v>284</v>
      </c>
      <c r="D186" s="219" t="s">
        <v>367</v>
      </c>
      <c r="E186" s="220" t="s">
        <v>447</v>
      </c>
      <c r="F186" s="221" t="s">
        <v>448</v>
      </c>
      <c r="G186" s="222" t="s">
        <v>298</v>
      </c>
      <c r="H186" s="223">
        <v>14.140000000000001</v>
      </c>
      <c r="I186" s="224"/>
      <c r="J186" s="225">
        <f>ROUND(I186*H186,2)</f>
        <v>0</v>
      </c>
      <c r="K186" s="226"/>
      <c r="L186" s="227"/>
      <c r="M186" s="228" t="s">
        <v>1</v>
      </c>
      <c r="N186" s="229" t="s">
        <v>43</v>
      </c>
      <c r="O186" s="77"/>
      <c r="P186" s="183">
        <f>O186*H186</f>
        <v>0</v>
      </c>
      <c r="Q186" s="183">
        <v>0.021999999999999999</v>
      </c>
      <c r="R186" s="183">
        <f>Q186*H186</f>
        <v>0.31107999999999997</v>
      </c>
      <c r="S186" s="183">
        <v>0</v>
      </c>
      <c r="T186" s="18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5" t="s">
        <v>206</v>
      </c>
      <c r="AT186" s="185" t="s">
        <v>367</v>
      </c>
      <c r="AU186" s="185" t="s">
        <v>88</v>
      </c>
      <c r="AY186" s="19" t="s">
        <v>143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9" t="s">
        <v>86</v>
      </c>
      <c r="BK186" s="186">
        <f>ROUND(I186*H186,2)</f>
        <v>0</v>
      </c>
      <c r="BL186" s="19" t="s">
        <v>149</v>
      </c>
      <c r="BM186" s="185" t="s">
        <v>1719</v>
      </c>
    </row>
    <row r="187" s="14" customFormat="1">
      <c r="A187" s="14"/>
      <c r="B187" s="195"/>
      <c r="C187" s="14"/>
      <c r="D187" s="188" t="s">
        <v>155</v>
      </c>
      <c r="E187" s="196" t="s">
        <v>1</v>
      </c>
      <c r="F187" s="197" t="s">
        <v>1720</v>
      </c>
      <c r="G187" s="14"/>
      <c r="H187" s="198">
        <v>14.140000000000001</v>
      </c>
      <c r="I187" s="199"/>
      <c r="J187" s="14"/>
      <c r="K187" s="14"/>
      <c r="L187" s="195"/>
      <c r="M187" s="200"/>
      <c r="N187" s="201"/>
      <c r="O187" s="201"/>
      <c r="P187" s="201"/>
      <c r="Q187" s="201"/>
      <c r="R187" s="201"/>
      <c r="S187" s="201"/>
      <c r="T187" s="20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6" t="s">
        <v>155</v>
      </c>
      <c r="AU187" s="196" t="s">
        <v>88</v>
      </c>
      <c r="AV187" s="14" t="s">
        <v>88</v>
      </c>
      <c r="AW187" s="14" t="s">
        <v>34</v>
      </c>
      <c r="AX187" s="14" t="s">
        <v>86</v>
      </c>
      <c r="AY187" s="196" t="s">
        <v>143</v>
      </c>
    </row>
    <row r="188" s="2" customFormat="1" ht="24.15" customHeight="1">
      <c r="A188" s="38"/>
      <c r="B188" s="172"/>
      <c r="C188" s="173" t="s">
        <v>290</v>
      </c>
      <c r="D188" s="173" t="s">
        <v>145</v>
      </c>
      <c r="E188" s="174" t="s">
        <v>452</v>
      </c>
      <c r="F188" s="175" t="s">
        <v>453</v>
      </c>
      <c r="G188" s="176" t="s">
        <v>182</v>
      </c>
      <c r="H188" s="177">
        <v>0.41999999999999998</v>
      </c>
      <c r="I188" s="178"/>
      <c r="J188" s="179">
        <f>ROUND(I188*H188,2)</f>
        <v>0</v>
      </c>
      <c r="K188" s="180"/>
      <c r="L188" s="39"/>
      <c r="M188" s="181" t="s">
        <v>1</v>
      </c>
      <c r="N188" s="182" t="s">
        <v>43</v>
      </c>
      <c r="O188" s="77"/>
      <c r="P188" s="183">
        <f>O188*H188</f>
        <v>0</v>
      </c>
      <c r="Q188" s="183">
        <v>2.2563399999999998</v>
      </c>
      <c r="R188" s="183">
        <f>Q188*H188</f>
        <v>0.94766279999999992</v>
      </c>
      <c r="S188" s="183">
        <v>0</v>
      </c>
      <c r="T188" s="18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5" t="s">
        <v>149</v>
      </c>
      <c r="AT188" s="185" t="s">
        <v>145</v>
      </c>
      <c r="AU188" s="185" t="s">
        <v>88</v>
      </c>
      <c r="AY188" s="19" t="s">
        <v>143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9" t="s">
        <v>86</v>
      </c>
      <c r="BK188" s="186">
        <f>ROUND(I188*H188,2)</f>
        <v>0</v>
      </c>
      <c r="BL188" s="19" t="s">
        <v>149</v>
      </c>
      <c r="BM188" s="185" t="s">
        <v>1721</v>
      </c>
    </row>
    <row r="189" s="14" customFormat="1">
      <c r="A189" s="14"/>
      <c r="B189" s="195"/>
      <c r="C189" s="14"/>
      <c r="D189" s="188" t="s">
        <v>155</v>
      </c>
      <c r="E189" s="196" t="s">
        <v>1</v>
      </c>
      <c r="F189" s="197" t="s">
        <v>1722</v>
      </c>
      <c r="G189" s="14"/>
      <c r="H189" s="198">
        <v>0.41999999999999998</v>
      </c>
      <c r="I189" s="199"/>
      <c r="J189" s="14"/>
      <c r="K189" s="14"/>
      <c r="L189" s="195"/>
      <c r="M189" s="200"/>
      <c r="N189" s="201"/>
      <c r="O189" s="201"/>
      <c r="P189" s="201"/>
      <c r="Q189" s="201"/>
      <c r="R189" s="201"/>
      <c r="S189" s="201"/>
      <c r="T189" s="20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6" t="s">
        <v>155</v>
      </c>
      <c r="AU189" s="196" t="s">
        <v>88</v>
      </c>
      <c r="AV189" s="14" t="s">
        <v>88</v>
      </c>
      <c r="AW189" s="14" t="s">
        <v>34</v>
      </c>
      <c r="AX189" s="14" t="s">
        <v>78</v>
      </c>
      <c r="AY189" s="196" t="s">
        <v>143</v>
      </c>
    </row>
    <row r="190" s="15" customFormat="1">
      <c r="A190" s="15"/>
      <c r="B190" s="203"/>
      <c r="C190" s="15"/>
      <c r="D190" s="188" t="s">
        <v>155</v>
      </c>
      <c r="E190" s="204" t="s">
        <v>1</v>
      </c>
      <c r="F190" s="205" t="s">
        <v>163</v>
      </c>
      <c r="G190" s="15"/>
      <c r="H190" s="206">
        <v>0.41999999999999998</v>
      </c>
      <c r="I190" s="207"/>
      <c r="J190" s="15"/>
      <c r="K190" s="15"/>
      <c r="L190" s="203"/>
      <c r="M190" s="208"/>
      <c r="N190" s="209"/>
      <c r="O190" s="209"/>
      <c r="P190" s="209"/>
      <c r="Q190" s="209"/>
      <c r="R190" s="209"/>
      <c r="S190" s="209"/>
      <c r="T190" s="21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04" t="s">
        <v>155</v>
      </c>
      <c r="AU190" s="204" t="s">
        <v>88</v>
      </c>
      <c r="AV190" s="15" t="s">
        <v>149</v>
      </c>
      <c r="AW190" s="15" t="s">
        <v>34</v>
      </c>
      <c r="AX190" s="15" t="s">
        <v>86</v>
      </c>
      <c r="AY190" s="204" t="s">
        <v>143</v>
      </c>
    </row>
    <row r="191" s="12" customFormat="1" ht="22.8" customHeight="1">
      <c r="A191" s="12"/>
      <c r="B191" s="159"/>
      <c r="C191" s="12"/>
      <c r="D191" s="160" t="s">
        <v>77</v>
      </c>
      <c r="E191" s="170" t="s">
        <v>607</v>
      </c>
      <c r="F191" s="170" t="s">
        <v>608</v>
      </c>
      <c r="G191" s="12"/>
      <c r="H191" s="12"/>
      <c r="I191" s="162"/>
      <c r="J191" s="171">
        <f>BK191</f>
        <v>0</v>
      </c>
      <c r="K191" s="12"/>
      <c r="L191" s="159"/>
      <c r="M191" s="164"/>
      <c r="N191" s="165"/>
      <c r="O191" s="165"/>
      <c r="P191" s="166">
        <f>P192</f>
        <v>0</v>
      </c>
      <c r="Q191" s="165"/>
      <c r="R191" s="166">
        <f>R192</f>
        <v>0</v>
      </c>
      <c r="S191" s="165"/>
      <c r="T191" s="167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0" t="s">
        <v>86</v>
      </c>
      <c r="AT191" s="168" t="s">
        <v>77</v>
      </c>
      <c r="AU191" s="168" t="s">
        <v>86</v>
      </c>
      <c r="AY191" s="160" t="s">
        <v>143</v>
      </c>
      <c r="BK191" s="169">
        <f>BK192</f>
        <v>0</v>
      </c>
    </row>
    <row r="192" s="2" customFormat="1" ht="16.5" customHeight="1">
      <c r="A192" s="38"/>
      <c r="B192" s="172"/>
      <c r="C192" s="173" t="s">
        <v>295</v>
      </c>
      <c r="D192" s="173" t="s">
        <v>145</v>
      </c>
      <c r="E192" s="174" t="s">
        <v>610</v>
      </c>
      <c r="F192" s="175" t="s">
        <v>611</v>
      </c>
      <c r="G192" s="176" t="s">
        <v>281</v>
      </c>
      <c r="H192" s="177">
        <v>41.347999999999999</v>
      </c>
      <c r="I192" s="178"/>
      <c r="J192" s="179">
        <f>ROUND(I192*H192,2)</f>
        <v>0</v>
      </c>
      <c r="K192" s="180"/>
      <c r="L192" s="39"/>
      <c r="M192" s="231" t="s">
        <v>1</v>
      </c>
      <c r="N192" s="232" t="s">
        <v>43</v>
      </c>
      <c r="O192" s="233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5" t="s">
        <v>149</v>
      </c>
      <c r="AT192" s="185" t="s">
        <v>145</v>
      </c>
      <c r="AU192" s="185" t="s">
        <v>88</v>
      </c>
      <c r="AY192" s="19" t="s">
        <v>143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9" t="s">
        <v>86</v>
      </c>
      <c r="BK192" s="186">
        <f>ROUND(I192*H192,2)</f>
        <v>0</v>
      </c>
      <c r="BL192" s="19" t="s">
        <v>149</v>
      </c>
      <c r="BM192" s="185" t="s">
        <v>1723</v>
      </c>
    </row>
    <row r="193" s="2" customFormat="1" ht="6.96" customHeight="1">
      <c r="A193" s="38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39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autoFilter ref="C120:K19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Doma\Sládková</dc:creator>
  <cp:lastModifiedBy>Doma\Sládková</cp:lastModifiedBy>
  <dcterms:created xsi:type="dcterms:W3CDTF">2024-11-19T15:25:28Z</dcterms:created>
  <dcterms:modified xsi:type="dcterms:W3CDTF">2024-11-19T15:25:34Z</dcterms:modified>
</cp:coreProperties>
</file>